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90" windowWidth="14460" windowHeight="8250" tabRatio="752" activeTab="0"/>
  </bookViews>
  <sheets>
    <sheet name="Zaglavna" sheetId="1" r:id="rId1"/>
    <sheet name="CA" sheetId="2" r:id="rId2"/>
    <sheet name="CR SA" sheetId="3" r:id="rId3"/>
    <sheet name="CR SEC SA" sheetId="4" r:id="rId4"/>
    <sheet name="CR SEC Details" sheetId="5" r:id="rId5"/>
    <sheet name="CR TB SETT" sheetId="6" r:id="rId6"/>
    <sheet name="MKR SA TDI" sheetId="7" r:id="rId7"/>
    <sheet name="MKR SA EQU" sheetId="8" r:id="rId8"/>
    <sheet name="MKR SA FX" sheetId="9" r:id="rId9"/>
    <sheet name="MKR SA COM" sheetId="10" r:id="rId10"/>
    <sheet name="OPR" sheetId="11" r:id="rId11"/>
    <sheet name="qualifying holding" sheetId="12" r:id="rId12"/>
    <sheet name="chl. 20" sheetId="13" r:id="rId13"/>
    <sheet name="big exposures" sheetId="14" r:id="rId14"/>
  </sheets>
  <externalReferences>
    <externalReference r:id="rId17"/>
    <externalReference r:id="rId18"/>
    <externalReference r:id="rId19"/>
  </externalReferences>
  <definedNames>
    <definedName name="Data" localSheetId="13">'[3]Z'!$C$12</definedName>
    <definedName name="Data" localSheetId="11">'[3]Z'!$C$12</definedName>
    <definedName name="Data">'[1]Z'!$C$12</definedName>
    <definedName name="DCR">'[2]T_I+I.A'!$C$13</definedName>
    <definedName name="Ime" localSheetId="13">'[3]Z'!$C$15</definedName>
    <definedName name="Ime" localSheetId="11">'[3]Z'!$C$15</definedName>
    <definedName name="Ime">'[1]Z'!$C$15</definedName>
    <definedName name="la">'chl. 20'!$F$7</definedName>
    <definedName name="Macro1">'[2]Macro1'!$A$1</definedName>
    <definedName name="Macro10">'[2]Macro12'!$A$1</definedName>
    <definedName name="Macro100">'[2]Macro2'!$B$1</definedName>
    <definedName name="Macro11">'[2]Macro4'!$D$1</definedName>
    <definedName name="Macro111">'[2]Macro4'!$A$1</definedName>
    <definedName name="Macro112">'[2]Macro4'!$B$1</definedName>
    <definedName name="Macro113">'[2]Macro10'!$A$1</definedName>
    <definedName name="Macro12">'[2]Macro4'!$E$1</definedName>
    <definedName name="Macro13">'[2]Macro4'!$F$1</definedName>
    <definedName name="Macro14">'[2]Macro4'!$G$1</definedName>
    <definedName name="Macro15">'[2]Macro4'!$H$1</definedName>
    <definedName name="Macro16">'[2]Macro4'!$I$1</definedName>
    <definedName name="Macro17">'[2]Macro4'!$J$1</definedName>
    <definedName name="Macro18">'[2]Macro4'!$K$1</definedName>
    <definedName name="Macro19">'[2]Macro4'!$L$1</definedName>
    <definedName name="Macro2">'[2]Macro1'!$B$1</definedName>
    <definedName name="Macro20">'[2]Macro4'!$M$1</definedName>
    <definedName name="Macro200">'[2]Macro7'!$A$1</definedName>
    <definedName name="Macro201">#REF!</definedName>
    <definedName name="Macro202">'[2]Macro9'!$A$1</definedName>
    <definedName name="Macro203">'[2]Macro15'!$A$1</definedName>
    <definedName name="Macro204">#REF!</definedName>
    <definedName name="Macro205">#REF!</definedName>
    <definedName name="Macro206">'[2]Macro17'!$A$1</definedName>
    <definedName name="Macro207">#REF!</definedName>
    <definedName name="Macro208">#REF!</definedName>
    <definedName name="Macro209">#REF!</definedName>
    <definedName name="Macro21">'[2]Macro4'!$N$1</definedName>
    <definedName name="Macro210">'[2]Macro19'!$A$1</definedName>
    <definedName name="Macro211">'[2]Macro16'!$A$1</definedName>
    <definedName name="Macro212">'[2]Macro16'!$B$1</definedName>
    <definedName name="Macro213">'[2]Macro18'!$A$1</definedName>
    <definedName name="Macro214">'[2]Macro20'!$A$1</definedName>
    <definedName name="Macro215">'[2]Macro20'!$B$1</definedName>
    <definedName name="Macro22">'[2]Macro4'!$O$1</definedName>
    <definedName name="Macro225">'[2]Macro6'!$A$1</definedName>
    <definedName name="Macro23">'[2]Macro4'!$P$1</definedName>
    <definedName name="Macro24">'[2]Macro4'!$Q$1</definedName>
    <definedName name="Macro25">'[2]Macro4'!$R$1</definedName>
    <definedName name="Macro26">'[2]Macro4'!$S$1</definedName>
    <definedName name="Macro27">'[2]Macro4'!$C$1</definedName>
    <definedName name="Macro3">'[2]Macro2'!$A$1</definedName>
    <definedName name="Macro31">'[2]Macro5'!$A$1</definedName>
    <definedName name="Macro32">'[2]Macro5'!$B$1</definedName>
    <definedName name="Macro33">'[2]Macro5'!$C$1</definedName>
    <definedName name="Macro34">'[2]Macro5'!$D$1</definedName>
    <definedName name="Macro35">'[2]Macro5'!$E$1</definedName>
    <definedName name="Macro4">'[2]Macro3'!$A$1</definedName>
    <definedName name="Macro5">#REF!</definedName>
    <definedName name="Macro6">'[2]Macro21'!$A$1</definedName>
    <definedName name="Macro7">'[2]Macro22'!$A$1</definedName>
    <definedName name="Macro8">'[2]Macro23'!$A$1</definedName>
    <definedName name="Macro9">#REF!</definedName>
    <definedName name="nss">'[3]I'!$C$4</definedName>
    <definedName name="OsK">'[2]SM'!$D$120</definedName>
    <definedName name="PK">'[2]T_I+I.A'!$C$5</definedName>
    <definedName name="_xlnm.Print_Area" localSheetId="13">'big exposures'!$A$1:$I$41</definedName>
    <definedName name="_xlnm.Print_Area" localSheetId="1">'CA'!$B$1:$E$77</definedName>
    <definedName name="_xlnm.Print_Area" localSheetId="4">'CR SEC Details'!$B$2:$AD$28</definedName>
    <definedName name="_xlnm.Print_Area" localSheetId="3">'CR SEC SA'!$A$1:$AJ$25</definedName>
    <definedName name="_xlnm.Print_Area" localSheetId="10">'OPR'!$B$2:$K$20</definedName>
    <definedName name="_xlnm.Print_Titles" localSheetId="1">'CA'!$2:$2</definedName>
    <definedName name="_xlnm.Print_Titles" localSheetId="2">'CR SA'!$1:$8</definedName>
    <definedName name="RECORDER">'[2]Macro12'!$A:$A</definedName>
    <definedName name="Z_13652280_C2B7_42F0_B419_3AF13026A709_.wvu.PrintArea" localSheetId="1" hidden="1">'CA'!$B$2:$E$43</definedName>
    <definedName name="Z_13652280_C2B7_42F0_B419_3AF13026A709_.wvu.PrintTitles" localSheetId="1" hidden="1">'CA'!$2:$2</definedName>
    <definedName name="Z_2F94DFC0_FF89_4848_A438_0D37E4618574_.wvu.PrintArea" localSheetId="1" hidden="1">'CA'!$B$2:$E$43</definedName>
    <definedName name="Z_2F94DFC0_FF89_4848_A438_0D37E4618574_.wvu.PrintTitles" localSheetId="1" hidden="1">'CA'!$2:$2</definedName>
    <definedName name="Z_595FBDC4_3FF5_4D2F_9A8F_0FD632ED3FB9_.wvu.PrintArea" localSheetId="1" hidden="1">'CA'!$B$2:$E$43</definedName>
    <definedName name="Z_595FBDC4_3FF5_4D2F_9A8F_0FD632ED3FB9_.wvu.PrintTitles" localSheetId="1" hidden="1">'CA'!$2:$2</definedName>
    <definedName name="Z_5B694FE4_A4D2_4D7B_96D6_578BAE135A09_.wvu.PrintArea" localSheetId="2" hidden="1">'CR SA'!$A$1:$W$38</definedName>
    <definedName name="Z_5B694FE4_A4D2_4D7B_96D6_578BAE135A09_.wvu.PrintArea" localSheetId="4" hidden="1">'CR SEC Details'!$B$2:$AD$28</definedName>
    <definedName name="Z_5B694FE4_A4D2_4D7B_96D6_578BAE135A09_.wvu.PrintArea" localSheetId="3" hidden="1">'CR SEC SA'!$A$1:$AJ$25</definedName>
    <definedName name="Z_5B694FE4_A4D2_4D7B_96D6_578BAE135A09_.wvu.PrintTitles" localSheetId="2" hidden="1">'CR SA'!$1:$8</definedName>
    <definedName name="Z_5D954A22_C527_4CBD_A839_23D49FD79ECC_.wvu.PrintArea" localSheetId="1" hidden="1">'CA'!$B$2:$E$43</definedName>
    <definedName name="Z_5D954A22_C527_4CBD_A839_23D49FD79ECC_.wvu.PrintTitles" localSheetId="1" hidden="1">'CA'!$2:$2</definedName>
    <definedName name="Z_8CE6B816_0513_4D5B_8FFE_D3A717EB5058_.wvu.PrintArea" localSheetId="1" hidden="1">'CA'!$B$2:$E$43</definedName>
    <definedName name="Z_8CE6B816_0513_4D5B_8FFE_D3A717EB5058_.wvu.PrintTitles" localSheetId="1" hidden="1">'CA'!$2:$2</definedName>
    <definedName name="Z_A9645F41_3397_45A9_8FB2_E604FFFBC348_.wvu.PrintArea" localSheetId="1" hidden="1">'CA'!$B$2:$E$43</definedName>
    <definedName name="Z_A9645F41_3397_45A9_8FB2_E604FFFBC348_.wvu.PrintTitles" localSheetId="1" hidden="1">'CA'!$2:$2</definedName>
    <definedName name="Z_BBFE4355_1F23_4DFE_B080_5994A64F093F_.wvu.PrintArea" localSheetId="1" hidden="1">'CA'!$B$2:$E$43</definedName>
    <definedName name="Z_BBFE4355_1F23_4DFE_B080_5994A64F093F_.wvu.PrintTitles" localSheetId="1" hidden="1">'CA'!$2:$2</definedName>
    <definedName name="Z_D9E52B1C_277D_43D1_BB67_227DB690CB70_.wvu.PrintArea" localSheetId="1" hidden="1">'CA'!$B$2:$E$43</definedName>
    <definedName name="Z_D9E52B1C_277D_43D1_BB67_227DB690CB70_.wvu.PrintTitles" localSheetId="1" hidden="1">'CA'!$2:$2</definedName>
    <definedName name="Z_DDC76924_1EDD_441D_B623_D004FB07A92D_.wvu.PrintArea" localSheetId="1" hidden="1">'CA'!$B$2:$E$43</definedName>
    <definedName name="Z_DDC76924_1EDD_441D_B623_D004FB07A92D_.wvu.PrintTitles" localSheetId="1" hidden="1">'CA'!$2:$2</definedName>
  </definedNames>
  <calcPr fullCalcOnLoad="1"/>
</workbook>
</file>

<file path=xl/comments3.xml><?xml version="1.0" encoding="utf-8"?>
<comments xmlns="http://schemas.openxmlformats.org/spreadsheetml/2006/main">
  <authors>
    <author>user2</author>
  </authors>
  <commentList>
    <comment ref="B26" authorId="0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+SUMIF(REZULTMM.DBF!$B:$B,"=460",REZULTMM.DBF!$G:$G)+SUMIF(REZULTMM.DBF!$B:$B,"=461",REZULTMM.DBF!$G:$G)+SUMIF(REZULTMM.DBF!$B:$B,"=462",REZULTMM.DBF!$G:$G)+SUMIF(REZULTMM.DBF!$B:$B,"=463",REZULTMM.DBF!$G:$G)+SUMIF(REZULTMM.DBF!$B:$B,"=464",REZULTMM.DBF!$G:$G)+SUMIF(REZULTMM.DBF!$B:$B,"=465",REZULTMM.DBF!$G:$G)+SUMIF(REZULTMM.DBF!$B:$B,"=466",REZULTMM.DBF!$G:$G)+SUMIF(REZULTMM.DBF!$B:$B,"=467",REZULTMM.DBF!$G:$G)</t>
        </r>
      </text>
    </comment>
    <comment ref="C26" authorId="0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+SUMIF(REZULTMM.DBF!$B:$B,"=460",REZULTMM.DBF!$G:$G)+SUMIF(REZULTMM.DBF!$B:$B,"=461",REZULTMM.DBF!$G:$G)+SUMIF(REZULTMM.DBF!$B:$B,"=462",REZULTMM.DBF!$G:$G)+SUMIF(REZULTMM.DBF!$B:$B,"=463",REZULTMM.DBF!$G:$G)+SUMIF(REZULTMM.DBF!$B:$B,"=464",REZULTMM.DBF!$G:$G)+SUMIF(REZULTMM.DBF!$B:$B,"=465",REZULTMM.DBF!$G:$G)+SUMIF(REZULTMM.DBF!$B:$B,"=466",REZULTMM.DBF!$G:$G)+SUMIF(REZULTMM.DBF!$B:$B,"=467",REZULTMM.DBF!$G:$G)</t>
        </r>
      </text>
    </comment>
  </commentList>
</comments>
</file>

<file path=xl/sharedStrings.xml><?xml version="1.0" encoding="utf-8"?>
<sst xmlns="http://schemas.openxmlformats.org/spreadsheetml/2006/main" count="816" uniqueCount="619">
  <si>
    <t>Номер</t>
  </si>
  <si>
    <t>Наименование</t>
  </si>
  <si>
    <t>Сума (a)</t>
  </si>
  <si>
    <t>Коментари и указания</t>
  </si>
  <si>
    <t>СОБСТВЕН КАПИТАЛ (КАПИТАЛОВА БАЗА)</t>
  </si>
  <si>
    <t>= (1.1 + 1.2 + 1.3) = (1.4 + 1.5)</t>
  </si>
  <si>
    <t>1.1</t>
  </si>
  <si>
    <t>ПЪРВИЧЕН КАПИТАЛ</t>
  </si>
  <si>
    <t xml:space="preserve">
1.1.1 + 1.1.2 </t>
  </si>
  <si>
    <t>1.1.1</t>
  </si>
  <si>
    <t>ЕЛЕМЕНТИ НА ПЪРВИЧНИЯ КАПИТАЛ</t>
  </si>
  <si>
    <t xml:space="preserve">1.1.1.1+1.1.1.2+1.1.1.3+1.1.1.4+1.1.1.5+1.1.1.6+1.1.1.7+1.1.1.8+1.1.1.9 </t>
  </si>
  <si>
    <t>1.1.1. 1</t>
  </si>
  <si>
    <t>Записан и внесен от акционерите или други притежатели на дялове капитал</t>
  </si>
  <si>
    <t>1.1.1. 2</t>
  </si>
  <si>
    <t>Премийни резерви, с изключение на резервите за преференциални акции с натрупващ се дивидент</t>
  </si>
  <si>
    <t>1.1.1. 3</t>
  </si>
  <si>
    <t>Задължителни резерви съгласно чл. 57, ал. 1 от ЗППЦК</t>
  </si>
  <si>
    <t>1.1.1. 4</t>
  </si>
  <si>
    <t>Резерви , формирани съгласно устава на дружеството</t>
  </si>
  <si>
    <t>1.1.1.5</t>
  </si>
  <si>
    <t>Други резерви</t>
  </si>
  <si>
    <t>1.1.1. 6</t>
  </si>
  <si>
    <t>Неразпределена печалба от минали години, намалена с вички очаквани данъци или дивиденти</t>
  </si>
  <si>
    <t>1.1.1. 7</t>
  </si>
  <si>
    <t>(-) Загуба от минали години</t>
  </si>
  <si>
    <t>1.1.1. 8</t>
  </si>
  <si>
    <t>Одитирана печалба от текущия период съгласно междинен финансов отчет, намалена с всички предвидими данъци или дивиденти</t>
  </si>
  <si>
    <t>1.1.1. 9</t>
  </si>
  <si>
    <t>Резерви за общ риск</t>
  </si>
  <si>
    <t>1.1.2</t>
  </si>
  <si>
    <t>НАМАЛЕНИЯ НА ПЪРВИЧНИЯ КАПИТАЛ</t>
  </si>
  <si>
    <t>1.1.2.1+1.1.2.2+1.1.2.3</t>
  </si>
  <si>
    <t>1.1.2. 1</t>
  </si>
  <si>
    <t>(-)Балансова стойност на нетекущите нематериални кативи</t>
  </si>
  <si>
    <t>1.1.2. 2</t>
  </si>
  <si>
    <t>(-)Съществени загуби от текущия период</t>
  </si>
  <si>
    <t>1.1.2. 3</t>
  </si>
  <si>
    <t>(-)Балансова стойност на притежаваните собствени акции</t>
  </si>
  <si>
    <t>1.2</t>
  </si>
  <si>
    <t>ДОПЪЛНИТЕЛЕН КАПИТАЛ</t>
  </si>
  <si>
    <t>1.2.1+1.2.2+1.2.3+1.2.4, като не може да превишава стойността на първичния капитал</t>
  </si>
  <si>
    <t>1.2.1</t>
  </si>
  <si>
    <t>Резерви от преоценка на нетекущи материални активи</t>
  </si>
  <si>
    <t>1.2.2</t>
  </si>
  <si>
    <t>Други елементи от собствения капитал, които независимо от тяхната правна или счетоводна квалификация отговарят на условията по чл. 7, ал. 1, т. 2, б. "а", "б", "в" и "г"</t>
  </si>
  <si>
    <t>включват се след разрешение от заместник председателя по реда на чл. 154</t>
  </si>
  <si>
    <t>1.2.3</t>
  </si>
  <si>
    <t>Ценни книжа с неопределена дюрация и други инструменти, които отговарят на условията по чл. 7, ал. 1, т. 3, б. "а", "б", "в", "г" и "д"</t>
  </si>
  <si>
    <t>1.2.4</t>
  </si>
  <si>
    <t>Преференциални акции с натрупващ се дивидент и суми, привлечени като подчинен дълг</t>
  </si>
  <si>
    <t>включват се след разрешение от заместник председателя по реда на чл. 154 и не може да првишава 50 %  от Първичния капитал</t>
  </si>
  <si>
    <t>1.3</t>
  </si>
  <si>
    <t>(-) НАМАЛЕНИЯ ОТ ПЪРВИЧНИЯ КАПИТАЛ И ДОПЪЛНИТЕЛНИЯ КАПИТАЛ</t>
  </si>
  <si>
    <t xml:space="preserve">
1.3.T1*</t>
  </si>
  <si>
    <t>в т.ч.:
(-) от първичния капитал</t>
  </si>
  <si>
    <t>Чл. 7, ал. 7
Намалението от първичния капитал (ред 1.1) е 50% от  ред 1.3 (виж 1.3.T2*). Виж също ред 1.4.</t>
  </si>
  <si>
    <t>1.3.T2*</t>
  </si>
  <si>
    <t>(-) от допълнителния капитал</t>
  </si>
  <si>
    <t>Чл. 7, ал. 7
Когато 50% от ред 1.3 превишава ред 1.2, превишението също се намалява от ред 1.1, така че да бъде включено в 1.3.T1*. Виж ред 1.5</t>
  </si>
  <si>
    <t>1.3.1</t>
  </si>
  <si>
    <t>Чл. 7, ал. 5, т. 1</t>
  </si>
  <si>
    <t>1.3.2</t>
  </si>
  <si>
    <t>Чл. 7, ал. 5, т. 2</t>
  </si>
  <si>
    <t>1.3.3</t>
  </si>
  <si>
    <t>(-) общата стойност на дяловото участие на инвестиционния посредник в други инвестиционни посредници и финансови институции извън тези по т. 1.3.1, когато стойността на дяловото участие представлява до 10 на сто от капитала му</t>
  </si>
  <si>
    <t>Чл. 7, ал. 5, т. 3.</t>
  </si>
  <si>
    <t>1.3.4</t>
  </si>
  <si>
    <t>1.3.5</t>
  </si>
  <si>
    <t>(-) участие в застрахователи, презастрахователи и застрахователни холдинги, получили лиценз за извършване на дейност съгласно законодателството на Европейския съюз, както и предоставените от него суми, включени в собствения им капитал</t>
  </si>
  <si>
    <t>Чл. 7, ал. 5, т. 4</t>
  </si>
  <si>
    <t>1.3.6</t>
  </si>
  <si>
    <t>Чл. 7, ал. 5, т. 5</t>
  </si>
  <si>
    <t>1.3.7</t>
  </si>
  <si>
    <t>(-) стойността на експозицията за секюритизиращи позиции, на които съгласно т. 6  от приложение № 7 е приписано рисково тегло 1 250 %, изчислено по метод, посочен в същото приложение</t>
  </si>
  <si>
    <t>Чл. 7, ал. 5, т. 6</t>
  </si>
  <si>
    <t>1.4</t>
  </si>
  <si>
    <t>= 1.1 + 1.3.T1*</t>
  </si>
  <si>
    <t>1.5</t>
  </si>
  <si>
    <t>= 1.2 + 1.3.T2*</t>
  </si>
  <si>
    <t>1.6</t>
  </si>
  <si>
    <t>Собствен капитал по счетоводен баланс</t>
  </si>
  <si>
    <t>1.7</t>
  </si>
  <si>
    <t>Минимален размер на начален капитал по чл. 4</t>
  </si>
  <si>
    <t>1.8</t>
  </si>
  <si>
    <t>Отношение на СК по т.1.1 и  Минимален размер на начален капитал по чл. 4 (%)</t>
  </si>
  <si>
    <t>1.9</t>
  </si>
  <si>
    <t>Нормативно определен минимум (%)</t>
  </si>
  <si>
    <t>Положителна разлика (%)</t>
  </si>
  <si>
    <t>1.8 - 1.9 &gt; 0</t>
  </si>
  <si>
    <t>Отрицателна разлика (%)</t>
  </si>
  <si>
    <t>1.8 - 1.9 &lt; 0</t>
  </si>
  <si>
    <r>
      <t></t>
    </r>
    <r>
      <rPr>
        <b/>
        <sz val="10"/>
        <rFont val="Arial"/>
        <family val="2"/>
      </rPr>
      <t xml:space="preserve"> 1.3.i ,, i = 1 до 7
Също така = 1.3.T1* + 1.3.T2*</t>
    </r>
  </si>
  <si>
    <t>КАПИТАЛОВИ ИЗИСКВАНИЯ</t>
  </si>
  <si>
    <t>2.1</t>
  </si>
  <si>
    <t>ОБЩИ КАПИТАЛОВИ ИЗИСКВАНИЯ ЗА КРЕДИТЕН РИСК, КРЕДИТЕН РИСК  НА НАСРЕЩНАТА СТРАНА, РИСК ОТ РАЗСЕЙВАНЕ И СЕТЪЛМЕНТ РИСК ПРИ СВОБОДНИ ДОСТАВКИ</t>
  </si>
  <si>
    <t>2.1.1</t>
  </si>
  <si>
    <t>Стандартизиран подход (SA)</t>
  </si>
  <si>
    <t>Отчетна форма "CR SA" на ниво "Общо експозиции".
 =2.1.1.1a + 2.1.1.2</t>
  </si>
  <si>
    <t>2.1.1.1a</t>
  </si>
  <si>
    <t>Класове експозиции по стандартизирания подход с изключение на секюритизиращи позиции</t>
  </si>
  <si>
    <t>2.1.1.1a.01</t>
  </si>
  <si>
    <t>Национални правителства или централни банки</t>
  </si>
  <si>
    <t>Отчетна форма "CR SA". Вземания или условни вземания</t>
  </si>
  <si>
    <t>2.1.1.1a.02</t>
  </si>
  <si>
    <t>Регионални или местни органи</t>
  </si>
  <si>
    <t>2.1.1.1a.03</t>
  </si>
  <si>
    <t>Административни органи и сдружения с нестопанска цел</t>
  </si>
  <si>
    <t>2.1.1.1a.04</t>
  </si>
  <si>
    <t>Международни банки за развитие</t>
  </si>
  <si>
    <t>2.1.1.1a.05</t>
  </si>
  <si>
    <t>Международни организации</t>
  </si>
  <si>
    <t>2.1.1.1a.06</t>
  </si>
  <si>
    <t>Институции</t>
  </si>
  <si>
    <t>2.1.1.1a.07</t>
  </si>
  <si>
    <t>Търговски предприятия</t>
  </si>
  <si>
    <t>2.1.1.1a.08</t>
  </si>
  <si>
    <t>Експозиции на дребно</t>
  </si>
  <si>
    <t>2.1.1.1a.09</t>
  </si>
  <si>
    <t>Експозиции, обезпечени с недвижимо имущество</t>
  </si>
  <si>
    <t>2.1.1.1a.10</t>
  </si>
  <si>
    <t>Просрочени позиции</t>
  </si>
  <si>
    <t>2.1.1.1a.11</t>
  </si>
  <si>
    <t>Високо-рискови категории позиции</t>
  </si>
  <si>
    <t>2.1.1.1a.12</t>
  </si>
  <si>
    <t>Обезпечени облигации</t>
  </si>
  <si>
    <t>Отчетна форма "CR SA". Вземания</t>
  </si>
  <si>
    <t>2.1.1.1a.13</t>
  </si>
  <si>
    <t>Краткосрочни вземания от институции и търговски предприятия</t>
  </si>
  <si>
    <t>Отчетна форма "CR SA".</t>
  </si>
  <si>
    <t>2.1.1.1a.14</t>
  </si>
  <si>
    <t>Предприятия за колективно инвестиране</t>
  </si>
  <si>
    <t>2.1.1.1a.15</t>
  </si>
  <si>
    <t>Други позиции</t>
  </si>
  <si>
    <t>2.1.1.2</t>
  </si>
  <si>
    <t>Секюритизиращи позиции по стандратизирания подход</t>
  </si>
  <si>
    <t>Отчетна форма "CR SEC SA"</t>
  </si>
  <si>
    <t>2.2</t>
  </si>
  <si>
    <t>СЕТЪЛМЕНТ РИСК</t>
  </si>
  <si>
    <t>Отчетна форма "CR TB SETT"</t>
  </si>
  <si>
    <t>2.3</t>
  </si>
  <si>
    <t>2.3.1</t>
  </si>
  <si>
    <t>Търгувани дългови инструменти</t>
  </si>
  <si>
    <t>Отчетна форма "MKR SA TDI"</t>
  </si>
  <si>
    <t>Акции</t>
  </si>
  <si>
    <t>Отчетна форма "MKR SA EQU"</t>
  </si>
  <si>
    <t>Валутна позиция</t>
  </si>
  <si>
    <t>Отчетна форма "MKR SA FX"</t>
  </si>
  <si>
    <t>Стоки</t>
  </si>
  <si>
    <t>Отчетна форма "MKR SA COM"</t>
  </si>
  <si>
    <t>2.4</t>
  </si>
  <si>
    <t>ОБЩИ КАПИТАЛОВИ ИЗИСКВАНИЯ ЗА ОПЕРАЦИОНЕН РИСК</t>
  </si>
  <si>
    <t>2.4.1</t>
  </si>
  <si>
    <t>Подход на базисния индикатор</t>
  </si>
  <si>
    <t>Отчетна форма "OPR"</t>
  </si>
  <si>
    <t>2.4.2</t>
  </si>
  <si>
    <t>Стандартизиран подход за операционен риск</t>
  </si>
  <si>
    <t>3</t>
  </si>
  <si>
    <t>ПОЗИЦИИ ЗА СВЕДЕНИЕ:</t>
  </si>
  <si>
    <t>Превишение (+) / недостиг (-) на собствения капитал</t>
  </si>
  <si>
    <t>= 1 - 2</t>
  </si>
  <si>
    <t>3.1</t>
  </si>
  <si>
    <t xml:space="preserve"> = 2.1 + 2.2 + 2.3 + 2.4 </t>
  </si>
  <si>
    <t>MKR SA FX</t>
  </si>
  <si>
    <t xml:space="preserve"> СТАНДАРТИЗИРАН ПОДХОД ЗА ВАЛУТЕН РИСК</t>
  </si>
  <si>
    <t>БРУТНА ПОЗИЦИЯ</t>
  </si>
  <si>
    <t>НЕТНА ПОЗИЦИЯ</t>
  </si>
  <si>
    <t>КАПИТАЛОВИ ИЗИСКВАНИЯ
(%)</t>
  </si>
  <si>
    <t>КАПИТАЛОВИ ИЗИСКВАНИЯ (сума)</t>
  </si>
  <si>
    <t>ДЪЛГА</t>
  </si>
  <si>
    <t>КЪСА</t>
  </si>
  <si>
    <t>СЪЧЕТАНА</t>
  </si>
  <si>
    <t>(1)</t>
  </si>
  <si>
    <t>(2)</t>
  </si>
  <si>
    <t>(3)</t>
  </si>
  <si>
    <t>(4)</t>
  </si>
  <si>
    <t>(5)</t>
  </si>
  <si>
    <t>(6)</t>
  </si>
  <si>
    <t>(7)</t>
  </si>
  <si>
    <t>(8)</t>
  </si>
  <si>
    <t>ОБЩА ПОЗИЦИЯ ВЪВ ВАЛУТИ, РАЗЛИЧНИ ОТ ОТЧЕТНАТА</t>
  </si>
  <si>
    <t xml:space="preserve">    1 Валути във втората фаза на Икономическия и Паричен съюз</t>
  </si>
  <si>
    <t xml:space="preserve">    2 Валути, предмет на междуправителствени споразумения</t>
  </si>
  <si>
    <t xml:space="preserve">    3 Валути в тясна корелация</t>
  </si>
  <si>
    <t xml:space="preserve">    4 Други валути (вкл. ПКИ, третирани като отделни валути)</t>
  </si>
  <si>
    <t xml:space="preserve">    5 Злато</t>
  </si>
  <si>
    <t xml:space="preserve">    6  Рискове при опциите, различни от делта риска</t>
  </si>
  <si>
    <t>Позиции за сведение: Валутни позиции</t>
  </si>
  <si>
    <t>Валути във втората фаза на ИПС</t>
  </si>
  <si>
    <t>DKK</t>
  </si>
  <si>
    <t>EEK</t>
  </si>
  <si>
    <t>LTL</t>
  </si>
  <si>
    <t>SIT</t>
  </si>
  <si>
    <t>GBP</t>
  </si>
  <si>
    <t>SEK</t>
  </si>
  <si>
    <t>CHF</t>
  </si>
  <si>
    <t>Други валути на страни от ЕИО</t>
  </si>
  <si>
    <t>USD</t>
  </si>
  <si>
    <t>CAD</t>
  </si>
  <si>
    <t>AUD</t>
  </si>
  <si>
    <t>JPY</t>
  </si>
  <si>
    <t>Други валути на трети държави</t>
  </si>
  <si>
    <t>ПКИ, третирани като отделни валути</t>
  </si>
  <si>
    <r>
      <t xml:space="preserve">ПОЗИЦИЯ, ПРЕДМЕТ НА КАПИТАЛОВО ИЗИСКВАНЕ
</t>
    </r>
    <r>
      <rPr>
        <sz val="12"/>
        <rFont val="Arial"/>
        <family val="2"/>
      </rPr>
      <t>(след преразпределение на несъчетаните позиции във валути, предмет на особено третиране за съчетани позиции</t>
    </r>
    <r>
      <rPr>
        <sz val="12"/>
        <rFont val="Arial"/>
        <family val="0"/>
      </rPr>
      <t>)</t>
    </r>
  </si>
  <si>
    <t>MKR SA TDI</t>
  </si>
  <si>
    <t xml:space="preserve"> СТАНДАРТИЗИРАН ПОДХОД ЗА ПОЗИЦИОНЕН РИСК НА ДЪЛГОВИ ИНСТРУМЕНТИ</t>
  </si>
  <si>
    <t>Валута:</t>
  </si>
  <si>
    <t>ПОЗИЦИЯ</t>
  </si>
  <si>
    <t>НАМАЛЕНИЕ ПОРАДИ ПОЕМАНЕ НА ЕМИСИИ</t>
  </si>
  <si>
    <t>(-) ПРИХВАЩАНЕ НА ПОЗИЦИЯ В ТЪРГОВСКИЯ ПОРТФЕЙЛ, ХЕДЖИРАНА ЧРЕЗ КРЕДИТНИ ДЕРИВАТИ</t>
  </si>
  <si>
    <t>НЕТНА ПОЗИЦИЯ, ПРЕДМЕТ НА КАПИТАЛОВИ ИЗИСКВАНИЯ</t>
  </si>
  <si>
    <t>НА ДЪЛГИ НЕТНИ ПОЗИЦИИ</t>
  </si>
  <si>
    <t>НА КЪСИ НЕТНИ ПОЗИЦИИ</t>
  </si>
  <si>
    <t>(9)</t>
  </si>
  <si>
    <t>ДЪЛГОВИ ИНСТРУМЕНТИ В ТЪРГОВСКИЯ ПОРТФЕЙЛ</t>
  </si>
  <si>
    <t xml:space="preserve">    1 Общ риск. Падежен подход</t>
  </si>
  <si>
    <t>1.1 Зона І</t>
  </si>
  <si>
    <t>0 ≤ 1 месец</t>
  </si>
  <si>
    <t>&gt; 1 ≤ 3 месеца</t>
  </si>
  <si>
    <t>&gt; 3 ≤ 6 месеца</t>
  </si>
  <si>
    <t>&gt; 6 ≤ 12 месеца</t>
  </si>
  <si>
    <t>1.2 Зона ІІ</t>
  </si>
  <si>
    <t>&gt; 1 ≤ 2 (1,9 при купон под 3%) години</t>
  </si>
  <si>
    <t>&gt; 2 ≤ 3 (&gt; 1,9 ≤ 2,8 при купон под 3%) години</t>
  </si>
  <si>
    <t>&gt; 3 ≤ 4 (&gt; 2,8 ≤ 3,6 при купон под 3%) години</t>
  </si>
  <si>
    <t>1.3 Зона ІІІ</t>
  </si>
  <si>
    <t>&gt; 4 ≤ 5    (&gt; 3,6 ≤ 4,3 при купон под 3%) години</t>
  </si>
  <si>
    <t>&gt; 5 ≤ 7     (&gt; 4,3 ≤ 5,7 при кепон под 3%) години</t>
  </si>
  <si>
    <t>&gt; 7 ≤ 10   (&gt; 5,7 ≤ 7,3 при купон под 3%) години</t>
  </si>
  <si>
    <t>&gt; 10 ≤ 15 (&gt; 7,3 ≤ 9,3 при купон под 3%) години</t>
  </si>
  <si>
    <t>&gt; 15 ≤ 20 (&gt; 9,3 ≤ 10,6 при купон под 3%) години</t>
  </si>
  <si>
    <t>&gt; 20         (&gt; 10,6 ≤ 12,0 при купон под 3%) години</t>
  </si>
  <si>
    <t xml:space="preserve">                 (&gt; 12,0 ≤ 20,0 при купон под 3%) години</t>
  </si>
  <si>
    <t xml:space="preserve">                 (&gt; 20 при купон под 3%) години</t>
  </si>
  <si>
    <t>1.a Съчетани претеглени позиции в рамките на един и същ падежен интервал</t>
  </si>
  <si>
    <t>1.б Съчетана претеглена позиция в рамките на зона І</t>
  </si>
  <si>
    <t>1.в Съчетана претеглена позиция в рамките на зона ІІ</t>
  </si>
  <si>
    <t>1.г Съчетана претеглена позиция в рамките на зона ІІІ</t>
  </si>
  <si>
    <t>1.д1 Съчетана претеглена позиция между зона І и зона ІІ</t>
  </si>
  <si>
    <t>1.д2 Съчетана претеглена позиция между зона ІІ и зона ІІІ</t>
  </si>
  <si>
    <t>1.е Съчетана претеглена позиция между зона І и зона ІІІ</t>
  </si>
  <si>
    <t>1.ж Остатъчна несъчетана претеглена позиция</t>
  </si>
  <si>
    <t xml:space="preserve">    2 Общ риск. Дюрационен подход</t>
  </si>
  <si>
    <t>2.1 Зона І</t>
  </si>
  <si>
    <t>2.2 Зона ІІ</t>
  </si>
  <si>
    <t>2.3 Зона ІІІ</t>
  </si>
  <si>
    <t>2.a Съчетани дюрационно-претеглени позиции в рамките на една и съща зона</t>
  </si>
  <si>
    <t>2.б1 Съчетана дюрационно-претеглена позиция между зона І и зона ІІ</t>
  </si>
  <si>
    <t>2.б2 Съчетана дюрационно-претеглена позиция между зона ІІ и зона ІІІ</t>
  </si>
  <si>
    <t>2.в Съчетана дюрационно-претеглена позиция между зона І и зона ІІІ</t>
  </si>
  <si>
    <t>2.г Остатъчна несъчетана дюрационно-претеглена позиция</t>
  </si>
  <si>
    <t xml:space="preserve">    3 Специфичен риск</t>
  </si>
  <si>
    <t>3.1 Дългови инструменти от първа категория на табл. 1 от Приложение І (0% капиталово изискване)</t>
  </si>
  <si>
    <t>3.2 Дългови инструменти от втора категория на табл.1 от Приложение І</t>
  </si>
  <si>
    <t>3.2.a С остатъчен падеж  ≤ 6 месеца</t>
  </si>
  <si>
    <t>3.2.б С остатъчен падеж &gt; 6 месеца и ≤ 24 месеца</t>
  </si>
  <si>
    <t>3.2.в С остатъчен падеж &gt; 24 месеца</t>
  </si>
  <si>
    <t>3.3 Дългови инструменти от трета категория по табл. 1 на Приложение І (8% капиталово изискване)</t>
  </si>
  <si>
    <t>3.4 Дългови инструменти от четвърта категория на табл.1 от Приложение І (12% капиталово изискване)</t>
  </si>
  <si>
    <t>3.5 Секюритизиращи позиции, подлежащи на намаляване съгласно чл. 7, ал. 5, т. 6 или с рисково тегло 1 250% съгласно Приложение VII, както и ликвидни улеснения без присъден рейтинг</t>
  </si>
  <si>
    <t xml:space="preserve">    4 Позиции в ПКИ</t>
  </si>
  <si>
    <t xml:space="preserve">    5 Маржин  за борсови фючърси и опции</t>
  </si>
  <si>
    <t xml:space="preserve">    6 Маржин  за извънборсови фючърси и опции</t>
  </si>
  <si>
    <t xml:space="preserve">    7 Други рискове при опциите, различни от делта риска</t>
  </si>
  <si>
    <t>Забележка: Съгласно чл. 37, ал. 1 формата се попълва във всяка валута по отделно.</t>
  </si>
  <si>
    <t>MKR SA EQU</t>
  </si>
  <si>
    <t>СТАНДАРТИЗИРАН ПОДХОД ЗА ПОЗИЦИОНЕН РИСК НА АКЦИИ</t>
  </si>
  <si>
    <t>Национален пазар:</t>
  </si>
  <si>
    <t xml:space="preserve"> ПОЗИЦИЯ, ПРЕДМЕТ НА КАПИТАЛОВИ ИЗИСКВАНИЯ</t>
  </si>
  <si>
    <t>АКЦИИ В ТЪРГОВСКИЯ ПОРТФЕЙЛ</t>
  </si>
  <si>
    <t xml:space="preserve">    1 Общ риск</t>
  </si>
  <si>
    <t>1.1 Фючърси върху  добре диверсифицирани  индекси</t>
  </si>
  <si>
    <t>1.2 Други акции</t>
  </si>
  <si>
    <t xml:space="preserve">    2 Специфичен риск</t>
  </si>
  <si>
    <t>2.1 Портфейли от акции, отговарящи на изискванията на чл. 49, ал. 2</t>
  </si>
  <si>
    <t>2.2 Други акции</t>
  </si>
  <si>
    <t xml:space="preserve">    3 Позиции в ПКИ</t>
  </si>
  <si>
    <t xml:space="preserve">    4 Маржин за борсови фючърси и опции</t>
  </si>
  <si>
    <t xml:space="preserve">    5 Маржин  за извънборсови фючърси и опции</t>
  </si>
  <si>
    <t xml:space="preserve">    6 Други рискове при опциите, различни от делта риска</t>
  </si>
  <si>
    <t>Забележка: Изчисленията се извършват за всеки пазар, на който инвестиционният посредник има позиции в акции.</t>
  </si>
  <si>
    <t>MKR SA COM</t>
  </si>
  <si>
    <t xml:space="preserve">  СТОКОВ РИСК</t>
  </si>
  <si>
    <t>Стока:</t>
  </si>
  <si>
    <t>ПОЗИЦИЯ, ПРЕДМЕТ НА КАПИТАЛОВИ ИЗИСКВАНИЯ</t>
  </si>
  <si>
    <t>ПОЗИЦИЯ ЗА СВЕДЕНИЕ</t>
  </si>
  <si>
    <t>Стоково финансиране</t>
  </si>
  <si>
    <t>Дълга</t>
  </si>
  <si>
    <t>Къса</t>
  </si>
  <si>
    <t>ОБЩА ПОЗИЦИЯ В СТОКИ</t>
  </si>
  <si>
    <t>1 Падежен подход</t>
  </si>
  <si>
    <t xml:space="preserve">    </t>
  </si>
  <si>
    <t>1.1 Падежна зона  ≤ 1 година</t>
  </si>
  <si>
    <t>0 ≤ 1 месеца</t>
  </si>
  <si>
    <t>1.2 Падежна зона &gt; 1 година и ≤ 3 години</t>
  </si>
  <si>
    <t>&gt; 1 ≤ 2 години</t>
  </si>
  <si>
    <t>&gt; 2 ≤ 3 години</t>
  </si>
  <si>
    <t>1.3 Падежна зона &gt; 3 години</t>
  </si>
  <si>
    <t>1.a Съчетана дълга и къса позиция в рамките на всеки падежен интервал</t>
  </si>
  <si>
    <t>1.б Съчетана позиция между два падежни интервала</t>
  </si>
  <si>
    <t>1.в Остатъчна несъчетана позиция</t>
  </si>
  <si>
    <t>2 Разширен падежен подход</t>
  </si>
  <si>
    <t>2.1 Падежна зона ≤ 1 година</t>
  </si>
  <si>
    <t>2.2 Падежна зона &gt; 1 година и ≤ 3 години</t>
  </si>
  <si>
    <t>2.3 Падежна зона &gt; 3 години</t>
  </si>
  <si>
    <t>A</t>
  </si>
  <si>
    <t>B</t>
  </si>
  <si>
    <t>C</t>
  </si>
  <si>
    <t>D</t>
  </si>
  <si>
    <t>2.a  Съчетана дълга и къса позиция в рамките на всеки падежен интервал</t>
  </si>
  <si>
    <t>2.б Съчетана позиция между два падежни интервала</t>
  </si>
  <si>
    <t>2.c Остатъчна несъчетана позиция</t>
  </si>
  <si>
    <t>3 Опростен подход: Всички позиции</t>
  </si>
  <si>
    <t>3.a Нетна позиция</t>
  </si>
  <si>
    <t>3.б Брутна позиция</t>
  </si>
  <si>
    <t>4 Маржин  за борсови фючърси и опции</t>
  </si>
  <si>
    <t>5 Маржин за извънборсови фючърси и опции</t>
  </si>
  <si>
    <t>6 Други рискове при опциите, различни от делта риска</t>
  </si>
  <si>
    <t xml:space="preserve">В зависимост от вида на стоката се използват коефициенти както следва: А за благородни метали (с изключение на злато); В за неблагородни метали; С за агрокултури; D за други, включително енергийни продукти.                                                 </t>
  </si>
  <si>
    <t>OPR</t>
  </si>
  <si>
    <t>ОПЕРАЦИОНЕН РИСК</t>
  </si>
  <si>
    <t>Групи дейности</t>
  </si>
  <si>
    <t>Базисен индикатор</t>
  </si>
  <si>
    <t>Нетен годишен доход</t>
  </si>
  <si>
    <t>Капиталови изисквания (%)</t>
  </si>
  <si>
    <t>Капиталови изисквания (сума)</t>
  </si>
  <si>
    <t>Година (-3)</t>
  </si>
  <si>
    <t>Година (-2)</t>
  </si>
  <si>
    <t>Предходна година (-1)</t>
  </si>
  <si>
    <t>1.Общо  дейности, предмет на  подхода на базисния индикатор</t>
  </si>
  <si>
    <t xml:space="preserve">2.  Общо  дейности, предмет на стандартизирания  подход </t>
  </si>
  <si>
    <t>Групи дейности предмет на СП:</t>
  </si>
  <si>
    <t>Корпоративни финанси (КФ)</t>
  </si>
  <si>
    <t>Търгуване и продажби (ТП)</t>
  </si>
  <si>
    <t xml:space="preserve"> Брокерски услуги на дребно (БУД)</t>
  </si>
  <si>
    <t>Търговско банкиране (ТБ)</t>
  </si>
  <si>
    <t>Банкиране на дребно (БД)</t>
  </si>
  <si>
    <t>Агентски услуги (АУ)</t>
  </si>
  <si>
    <t>Управление на активи (УА)</t>
  </si>
  <si>
    <t>CR TB SETT</t>
  </si>
  <si>
    <t xml:space="preserve">                    СЕТЪЛМЕНТ РИСК В ТЪРГОВСКИЯ ПОРТФЕЙЛ</t>
  </si>
  <si>
    <t>НЕИЗПЪЛНЕНИ СДЕЛКИ ПО ЦЕНА НА ДОСТАВКА</t>
  </si>
  <si>
    <t>ЕКСПОЗИЦИЯ ОТ ЦЕНОВИ РАЗЛИКИ ПО НЕИЗПЪЛНЕНИ СДЕЛКИ</t>
  </si>
  <si>
    <t>КАПИТАЛОВИ ИЗИСКВАНИЯ (%)</t>
  </si>
  <si>
    <t>2</t>
  </si>
  <si>
    <t>1. Неизпълнени сделки в търговския портфейл</t>
  </si>
  <si>
    <t>КРЕДИТЕН РИСК, КРЕДИТЕН РИСК НА НАСРЕЩНАТА СТРАНА И СВОБОДНИ ДОСТАВКИ: СТАНДАРТИЗИРАН ПОДХОД</t>
  </si>
  <si>
    <t xml:space="preserve"> КЛАС ЕКСПОЗИЦИИ ПО СТАНДАРТИЗИРАНИЯ</t>
  </si>
  <si>
    <t xml:space="preserve"> </t>
  </si>
  <si>
    <t>СТОЙНОСТ НА НАЧАЛНАТА ЕКСПОЗИЦИЯТА ПРЕДИ КОНВЕРСИЯ</t>
  </si>
  <si>
    <t>ПРОВИЗИИ И КОРЕКЦИИ В СТОЙНОСТТА НА НАЧАЛНАТА ЕКСПОЗИЦИЯ (-)</t>
  </si>
  <si>
    <t>СТОЙНОСТ НА ЕКСПОЗИЦИЯТА СЛЕД  ПРОВИЗИИ И КОРЕКЦИИ В СТОЙНОСТТА</t>
  </si>
  <si>
    <t>РЕДУКЦИЯ НА КРЕДИТНИЯ РИСК ЧРЕЗ ТЕХНИКИ ЗА ЗАМЕСТВАНЕ НА ЕКСПОЗИЦИЯТА</t>
  </si>
  <si>
    <t>НЕТНА СТОЙНОСТ НА ЕКСПОЗИЦИЯТА ПРЕДИ КОНВЕРСИЯ</t>
  </si>
  <si>
    <t xml:space="preserve">РЕДУКЦИЯ НА КРЕДИТНИЯ РИСК ЧРЕЗ ТЕХНИКИ, ПРОМЕНЯЩИ СТОЙНОСТТА НА ЕКСПОЗИЦИЯТА: КОМПЛЕКСЕН ПОДХОД </t>
  </si>
  <si>
    <t>НЕТНА КОРИГИРАНА СТОЙНОСТ НА ЕКСПОЗИЦИЯТА</t>
  </si>
  <si>
    <t>НЕТНА КОРИГИРАНА ЗАДБАЛАНСОВАТА ПОЗИЦИЯ  ПО КОНВЕРСИОННИ КОЕФИЦИЕНТИ</t>
  </si>
  <si>
    <t>СТОЙНОСТ НА ЕКСПОЗИЦИЯТА</t>
  </si>
  <si>
    <t>РИСКОВО-ПРЕТЕГЛЕНА СТОЙНОСТ НА ЕКСПОЗИЦИЯТА</t>
  </si>
  <si>
    <t>В Т.Ч: ЕКСПОЗИЦИЯ КЪМ КРЕДИТЕН РИСК НА НАСРЕЩНАТА СТРАНА</t>
  </si>
  <si>
    <t>ЗАЩИТА С ГАРАНЦИИ: КОРИГИРАНА СТОЙНОСТ</t>
  </si>
  <si>
    <t>ОБЕЗПЕЧЕНА ЗАЩИТА</t>
  </si>
  <si>
    <t>ЕФЕКТ НА ЗАМЕСТВАНЕ</t>
  </si>
  <si>
    <t xml:space="preserve">КОРЕКЦИЯ ЗА ПРОМЕНЛИВОСТ НА ЕКСПОЗИЦИЯТА </t>
  </si>
  <si>
    <t>КОРИГИРАНА СТОЙНОСТ НА ФИНАНСОВОТО ОБЕЗПЕЧЕНИЕ (-)</t>
  </si>
  <si>
    <t>ГАРАНЦИИ</t>
  </si>
  <si>
    <t>КРЕДИТНИ ДЕРИВАТИВИ</t>
  </si>
  <si>
    <t>ОПРОСТЕН ПОДХОД ЗА ФИНАНСОВИ ОБЕЗПЕЧЕНИЯ</t>
  </si>
  <si>
    <t>ДРУГИ ОБЕЗПЕЧЕНИЯ</t>
  </si>
  <si>
    <t>НАМАЛЕНИЕ  (-)</t>
  </si>
  <si>
    <t>УВЕЛИЧЕНИЕ (+)</t>
  </si>
  <si>
    <t>КОРЕКЦИЯ ЗА ПРОМЕНЛИВОСТ  И НЕСЪЧЕТАНИЕ НА ПАДЕЖИТЕ (-)</t>
  </si>
  <si>
    <t>4=1+3</t>
  </si>
  <si>
    <t>11=4+9+10</t>
  </si>
  <si>
    <t>15=11+12+13</t>
  </si>
  <si>
    <t>20=15-16-0,8*17-0,5*18</t>
  </si>
  <si>
    <t>ОБЩО ЕКСПОЗИЦИИ</t>
  </si>
  <si>
    <t xml:space="preserve">  ЕЛЕМЕНТИ НА ОБЩАТА ЕКСПОЗИЦИЯ ПО КЛАСОВЕ ЕКСПОЗИЦИИ:</t>
  </si>
  <si>
    <t xml:space="preserve">  Балансова позиция</t>
  </si>
  <si>
    <t xml:space="preserve">  Задбалансова позиция</t>
  </si>
  <si>
    <t xml:space="preserve">  Споразумения за кръстосано нетиране на продукти</t>
  </si>
  <si>
    <t xml:space="preserve">  ЕЛЕМЕНТИ НА ОБЩАТА ЕКСПОЗИЦИЯ ПО РИСКОВИ ТЕГЛА:</t>
  </si>
  <si>
    <t xml:space="preserve">
0%</t>
  </si>
  <si>
    <t>в т.ч.:              просрочени (a)</t>
  </si>
  <si>
    <t>без оценка от призната АКР (a)</t>
  </si>
  <si>
    <t>обезпечени с недвижим имот (a)</t>
  </si>
  <si>
    <t xml:space="preserve"> в т.ч:              просрочени (a)</t>
  </si>
  <si>
    <t>Други рискови тегла</t>
  </si>
  <si>
    <t>КРЕДИТЕН РИСК: СЕКЮРИТИЗАЦИЯ ЧРЕЗ СТАНДАРТИЗИРАН ПОДХОД</t>
  </si>
  <si>
    <t>Вид секюритизация:</t>
  </si>
  <si>
    <t>ОБЩ РАЗМЕР НА ИНИЦИИРАНИТЕ СЕКЮРИТИЗИРАНИТЕ ЕКСПОЗИЦИИ</t>
  </si>
  <si>
    <t>СИНТЕТИЧНА СЕКЮРИТИЗАЦИЯ: КРЕДИТНА ЗАЩИТА НА СЕКЮРИТИЗИРАНИТЕ ЕКСПОЗИЦИИ</t>
  </si>
  <si>
    <t>СЕКЮРИТИЗИРАЩИ ПОЗИЦИИ</t>
  </si>
  <si>
    <t>ПРОВИЗИИ И КОРЕКЦИИ НА СТОЙНОСТТА НА НАЧАЛНАТА ПОЗИЦИЯ  (-)</t>
  </si>
  <si>
    <t xml:space="preserve">СТОЙНОСТ НА ЕКСПОЗИЦИЯТА СЛЕД ПРОВИЗИИ И КОРЕКЦИИ НА СТОЙНОСТТА </t>
  </si>
  <si>
    <t>РЕДУЦИРАНЕ НА КРЕДИТНИЯ РИСК ЧРЕЗ ТЕХНИКИ ЗА ЗАМЕСТВАНЕ НА ЕКСПОЗИЦИЯТА</t>
  </si>
  <si>
    <t>НЕТНА СТОЙНОСТ НА ЕКСПОЗИЦИЯТА СЛЕД РЕДУЦИРАНЕ НА КРЕДИТНИЯ РИСК ЧРЕЗ ЗАМЕСТВАНЕ И ПРЕДИ КОНВЕРЦИОННИТЕ КОЕФИЦИЕНТИ</t>
  </si>
  <si>
    <t>РЕДУЦИРАНЕ НА КРЕДИТНИЯ РИСК ЧРЕЗ ТЕХНИКИ, ПРОМЕНЯЩИ СТОЙНОСТТА НА ЕКСПОЗИЦИЯТА: РАЗШИРЕН ПОДХОД ПРИ ОБЕЗПЕЧЕНА ЗАЩИТА
(-)</t>
  </si>
  <si>
    <t>НЕТНА КОРИГИРАНА СТОЙНОСТ НА ЗАДБАЛАНСОВИТЕ ПОЗИЦИИ  ПО КОНВЕРСИОННИ КОЕФИЦИЕНТИ</t>
  </si>
  <si>
    <t xml:space="preserve">СТОЙНОСТ НА ЕКСПОЗИЦИЯТА    </t>
  </si>
  <si>
    <t>РАЗПРЕДЕЛЕНИЕ НА ПОЗИЦИИТЕ  ПО РИСКОВИ ТЕГЛА</t>
  </si>
  <si>
    <t>РИСКОВО-ПРЕТЕГЛЕН РАЗМЕР НА ЕКСПОЗИЦИЯТА</t>
  </si>
  <si>
    <t>ПОЗИЦИЯ ЗА СВЕДЕНИЕ:
КАПИТАЛОВО ИЗИСКВАНЕ, СЪОТВЕТСТВАЩО НА НАМАЛЕНИЕ НА СЕКЮРИТИЗИРАЩИ ПОЗИЦИИ, ПРЕНЕСЕНИ В ДРУГИ КЛАСОВЕ ЕКСПОЗИЦИИ</t>
  </si>
  <si>
    <t>ОБЕЗПЕЧЕНА ЗАЩИТА 
(-)</t>
  </si>
  <si>
    <t xml:space="preserve">ОБЩО НАМАЛЕНИЕ (-)                                    </t>
  </si>
  <si>
    <t>УСЛОВЕН РАЗМЕР НА ЗАДЪРЖАНАТА ИЛИ ИЗКУПЕНАТА ОБРАТНО КРЕДИТНА ЗАЩИТА</t>
  </si>
  <si>
    <t>НАЧАЛНА СТОЙНОСТ НА ПОЗИЦИЯТА ПРЕДИ КОНВЕРСИОННИИТЕ КОЕФИЦИЕНТИ</t>
  </si>
  <si>
    <t>&gt;0 и &lt;=20</t>
  </si>
  <si>
    <t>&gt;20 и &lt;=50</t>
  </si>
  <si>
    <t>&gt;50 и &lt;=100</t>
  </si>
  <si>
    <t>ПРИСПАДНАТА ОТ СОБСТВЕНИЯ КАПИТАЛ
(-)</t>
  </si>
  <si>
    <t>ОБЕКТ НА РИСКОВО ПРЕТЕГЛЯНЕ</t>
  </si>
  <si>
    <t>С ПРИСЪДЕН РЕЙТИНГ
(СТЕПЕН НА КРЕДИТНО КАЧЕСТВО ОТ 1 ДО 4)</t>
  </si>
  <si>
    <t>ПОЗИЦИИ, ПРЕДМЕТ НА АНАЛИЗ (LOOK-THROUGH)</t>
  </si>
  <si>
    <t xml:space="preserve">ЗАЩИТА С ГАРАНЦИИ: КОРИГИРАНА СТОЙНОСТ                                      </t>
  </si>
  <si>
    <t>НАМАЛЕНИЕ 
  (-)</t>
  </si>
  <si>
    <t>УВЕЛИЧЕНИЕ</t>
  </si>
  <si>
    <t>С ПРИСЪДЕН РЕЙТИНГ</t>
  </si>
  <si>
    <t>БЕЗ ПРИСЪДЕН РЕЙТИНГ</t>
  </si>
  <si>
    <t>В Т.Ч.: ПОЗИЦИЯ ЗА ВТОРА ЗАГУБА В ТЪРГОВСКИ КНИЖА, ОБЕЗПЕЧЕНИ С АКТИВИ</t>
  </si>
  <si>
    <t>7=5+6</t>
  </si>
  <si>
    <t>21=19+20</t>
  </si>
  <si>
    <t>ОБЩА ЕКСПОЗИЦИЯ</t>
  </si>
  <si>
    <t>ИНИЦИАТОР: ОБЩА ЕКСПОЗИЦИЯ</t>
  </si>
  <si>
    <t>БАЛАНСОВА ПОЗИЦИЯ</t>
  </si>
  <si>
    <t>ПЪРВОСТЕПЕНЕН ТРАНШ</t>
  </si>
  <si>
    <t>МЕЖДИННИ ТРАНШОВЕ</t>
  </si>
  <si>
    <t>ПЪРВА ЗАГУБА</t>
  </si>
  <si>
    <t>ЗАДБАЛАНСОВА ПОЗИЦИЯ И ДЕРИВАТИВИ</t>
  </si>
  <si>
    <t>ПРЕДСРОЧНО ПОГАСЯВАНЕ</t>
  </si>
  <si>
    <t>ИНВЕСТИТОР: ОБЩА ЕКСПОЗИЦИЯ</t>
  </si>
  <si>
    <t>СПОНСОР: ОБЩА ЕКСПОЗИЦИЯ</t>
  </si>
  <si>
    <r>
      <t xml:space="preserve">КАПИТАЛОВИ ИЗИСКВАНИЯ </t>
    </r>
    <r>
      <rPr>
        <sz val="18"/>
        <rFont val="Arial"/>
        <family val="2"/>
      </rPr>
      <t>ПРЕДИ ОТЧИТАНЕ НА МАКСИМАЛНАТА ГРАНИЦА</t>
    </r>
  </si>
  <si>
    <r>
      <t>КАПИТАЛОВИ ИЗ</t>
    </r>
    <r>
      <rPr>
        <sz val="18"/>
        <rFont val="Arial"/>
        <family val="2"/>
      </rPr>
      <t>ИСКВАНИЯ СЛЕД ОТЧИТАНЕ НА МАКСИМАЛНАТА ГРАНИЦА</t>
    </r>
  </si>
  <si>
    <t>КРЕДИТЕН РИСК: ДЕТАЙЛНА ИНФОРМАЦИЯ ЗА СЕКЮРИТИЗАЦИИ ОТ ИНИЦИАТОРИ И СПОНСОРИ</t>
  </si>
  <si>
    <t>ВЪТРЕШЕН НОМЕР</t>
  </si>
  <si>
    <t>ИДЕНТИФИКАТОР НА СЕКЮРИТИЗАЦИЯТА</t>
  </si>
  <si>
    <t>ВИД СЕКЮРИТИЗАЦИЯ</t>
  </si>
  <si>
    <t>РОЛЯ НА ПОСРЕДНИКА</t>
  </si>
  <si>
    <t>ПРОГРАМИ, РАЗЛИЧНИ ОТ ТЕЗИ С ТЪРГОВСКИ КНИЖА, ОБЕЗПЕЧЕНИ С АКТИВИ</t>
  </si>
  <si>
    <t>ИНИЦИИРАНИ СЕКЮРИТИЗИРАНИ ЕКСПОЗИЦИИ</t>
  </si>
  <si>
    <t>СТРУКТУРА НА СЕКЮРИТИЗАЦИЯТА</t>
  </si>
  <si>
    <t>СЕКЮРИТИЗИРАЩИ ПОЗИЦИИ (НАЧАЛНА СТОЙНОСТ ПРЕДИ КОНВЕРСИЯ)</t>
  </si>
  <si>
    <t xml:space="preserve"> СТОЙНОСТ НА ЕКСПОЗИЦИЯТА, ПРИСПАДНАТА ОТ СОБСТВЕНИЯ КАПИТАЛ
(-)</t>
  </si>
  <si>
    <t>КАПИТАЛОВИ ИЗИСКВАНИЯ ПРЕДИ ОТЧИТАНЕ НА МАКСИМАЛНАТА ГРАНИЦА</t>
  </si>
  <si>
    <t>КАПИТАЛОВИ ИЗИСКВАНИЯ СЛЕД ОТЧИТАНЕ НА МАКСИМАЛНАТА ГРАНИЦА</t>
  </si>
  <si>
    <t>НАЧАЛНА ДАТА</t>
  </si>
  <si>
    <t>ОБЩ РАЗМЕР НА СЕКЮРИТИЗИРАНИТЕ ЕКСПОЗИЦИИ, ИНИЦИИРАНИ НА НАЧАЛНАТА ДАТА</t>
  </si>
  <si>
    <t xml:space="preserve">ОБЩ РАЗМЕР </t>
  </si>
  <si>
    <t>УЧАСТИЕ НА ПОСРЕДНИКА
(%)</t>
  </si>
  <si>
    <t>ВИД</t>
  </si>
  <si>
    <t>ИЗПОЛЗВАН МЕТОД</t>
  </si>
  <si>
    <t>БРОЙ ЕКСПОЗИЦИИ</t>
  </si>
  <si>
    <t xml:space="preserve"> ПРЕТЕГЛЕНА ПО ЕКСПОЗИЦИИТЕ СТОЙНОСТ НА ПАРАМЕТЪРА LGD %    </t>
  </si>
  <si>
    <t>ПРОВИЗИИ И КОРЕКЦИИ В СТОЙНОСТТА</t>
  </si>
  <si>
    <t>КАПИТАЛОВО ИЗИСКВАНЕ ПРЕДИ СЕКЮРИТИЗАЦИЯ %</t>
  </si>
  <si>
    <t>ПЪРВОСТЕПЕННА</t>
  </si>
  <si>
    <t>МЕЖДИННА</t>
  </si>
  <si>
    <t>ПРЯК КРЕДИТЕН ЗАМЕСТИТЕЛ</t>
  </si>
  <si>
    <t>ПРИЗНАТИ ЛИКВИДНИ УЛЕСНЕНИЯ</t>
  </si>
  <si>
    <t>ДРУГИ</t>
  </si>
  <si>
    <t>КОНТРОЛИРАНА</t>
  </si>
  <si>
    <t>СЪОТВЕТСТВАЩ КОНВЕРСИОНЕН КОЕФИЦИЕНТ</t>
  </si>
  <si>
    <t>С РЕЙТИНГ</t>
  </si>
  <si>
    <t>БЕЗ РЕЙТИНГ</t>
  </si>
  <si>
    <t>...</t>
  </si>
  <si>
    <t>Активи по чл. 20, ал. 1, т. 1 и 2</t>
  </si>
  <si>
    <t>Отчетна
 стойност</t>
  </si>
  <si>
    <t>Пазарна цена</t>
  </si>
  <si>
    <t>( лв. )</t>
  </si>
  <si>
    <t>1.</t>
  </si>
  <si>
    <t>Общо активи по чл.20, ал. 1, т.1 и 2</t>
  </si>
  <si>
    <t>-</t>
  </si>
  <si>
    <t>Касова наличност:</t>
  </si>
  <si>
    <t>в левове</t>
  </si>
  <si>
    <t>във валута</t>
  </si>
  <si>
    <t>Прични средства по разплащателни или депозитни сметки в банка</t>
  </si>
  <si>
    <t>Разплащателни сметки:</t>
  </si>
  <si>
    <t>1.2.1.1</t>
  </si>
  <si>
    <t>1.2.1.2</t>
  </si>
  <si>
    <t>Банкови депозити</t>
  </si>
  <si>
    <t>1.2.2.1</t>
  </si>
  <si>
    <t>1.2.2.2</t>
  </si>
  <si>
    <t>Общо по т.1.2</t>
  </si>
  <si>
    <t>Държавни ценни книжа, издадени от Република България или друга държава членка, , които имат пазарна цена или са с остатъчен срок до падежа не по-дълъг от  90 дни</t>
  </si>
  <si>
    <t xml:space="preserve"> Дългови ценни книжа, издадени или гарантирани от Република България или друга държава членка, от Българската народна банка или централните банки на други държави членки, които имат пазарна цена или са с остатъчен срок до падежа не по-дълъг от  90 дни</t>
  </si>
  <si>
    <t>Текущи задължения</t>
  </si>
  <si>
    <t>Отчетна стойност</t>
  </si>
  <si>
    <t>Общо текущи задължения</t>
  </si>
  <si>
    <t>Краткосрочно привлечен капитал:</t>
  </si>
  <si>
    <t>от банки</t>
  </si>
  <si>
    <t>от небанкови финансови институции</t>
  </si>
  <si>
    <t>1.1.3</t>
  </si>
  <si>
    <t>от нефинансови институции</t>
  </si>
  <si>
    <t>1.1.4</t>
  </si>
  <si>
    <t>от други клиенти</t>
  </si>
  <si>
    <t>1.1.5</t>
  </si>
  <si>
    <t>други краткосрочни заеми и дългове</t>
  </si>
  <si>
    <t>Платимите в срок 1 година суми</t>
  </si>
  <si>
    <t>от дългосрочно привлечен капитал:</t>
  </si>
  <si>
    <t>Отношение на Активи по чл. 20, ал. 1 и ТЗ (А : ТЗ) (%)</t>
  </si>
  <si>
    <t>2.</t>
  </si>
  <si>
    <t>3.</t>
  </si>
  <si>
    <t>Положителна разлика (т. 1 - т. 2 &gt; 0) (%)</t>
  </si>
  <si>
    <t>4.</t>
  </si>
  <si>
    <t>Отрицателна разлика (т. 1 - т. 2 &lt; 0) (%)</t>
  </si>
  <si>
    <t>Съотношение на нетна</t>
  </si>
  <si>
    <t>(име) на лице</t>
  </si>
  <si>
    <t>експозиция към собствен</t>
  </si>
  <si>
    <t>(група лица)</t>
  </si>
  <si>
    <t>Търговски портфейл</t>
  </si>
  <si>
    <t>Инвестиционен портфейл</t>
  </si>
  <si>
    <t>Обща стойност на експозицията</t>
  </si>
  <si>
    <t>капитал</t>
  </si>
  <si>
    <t>реално</t>
  </si>
  <si>
    <t>лимит</t>
  </si>
  <si>
    <t>разлика</t>
  </si>
  <si>
    <t>(лв.)</t>
  </si>
  <si>
    <t>%</t>
  </si>
  <si>
    <t>I. Сума на големи експозиции</t>
  </si>
  <si>
    <t>II. Големи експозиции</t>
  </si>
  <si>
    <t>към индивидуални клиенти</t>
  </si>
  <si>
    <t xml:space="preserve">   II.1.          A</t>
  </si>
  <si>
    <t xml:space="preserve">   II.2.          Б</t>
  </si>
  <si>
    <t xml:space="preserve">   II.3.          В</t>
  </si>
  <si>
    <t xml:space="preserve">   II.4.          Г</t>
  </si>
  <si>
    <t xml:space="preserve">   II.5.          Д</t>
  </si>
  <si>
    <t xml:space="preserve">      II.6.          Е ...</t>
  </si>
  <si>
    <t>III. Големи експозиции</t>
  </si>
  <si>
    <t>към група свързани клиенти</t>
  </si>
  <si>
    <t xml:space="preserve">  III.1.         </t>
  </si>
  <si>
    <t>А</t>
  </si>
  <si>
    <t>Б</t>
  </si>
  <si>
    <t>В...</t>
  </si>
  <si>
    <t>Общо за III.1.</t>
  </si>
  <si>
    <t xml:space="preserve">                    III.2.        </t>
  </si>
  <si>
    <t>Общо за III.2.</t>
  </si>
  <si>
    <t>IV. Клиент или група клиенти по чл.78, ал.2по чл.78, ал.2</t>
  </si>
  <si>
    <t>Общо</t>
  </si>
  <si>
    <t xml:space="preserve">Забележка: </t>
  </si>
  <si>
    <t xml:space="preserve">В колона "II.Големи експозиции към индивидуални клиенти" и  главните букви задължително се </t>
  </si>
  <si>
    <t>В колона "III. Големи експозиции към група свързани клиенти" на всеки ред се изписва индивидуалния клиент от групата</t>
  </si>
  <si>
    <t>Стойността на собствения капитал е съгласно Наредбата</t>
  </si>
  <si>
    <r>
      <t xml:space="preserve">к6 </t>
    </r>
    <r>
      <rPr>
        <b/>
        <sz val="10"/>
        <rFont val="TmsCyr"/>
        <family val="1"/>
      </rPr>
      <t xml:space="preserve">- </t>
    </r>
    <r>
      <rPr>
        <sz val="10"/>
        <rFont val="TmsCyr"/>
        <family val="1"/>
      </rPr>
      <t>к5</t>
    </r>
  </si>
  <si>
    <t>1.2. Неизпълнени сделки между 5-и и 15-и ден</t>
  </si>
  <si>
    <t>1.3. Неизпълнени сделки между 16-и и 30-и ден</t>
  </si>
  <si>
    <t>1.4. Неизпълнени сделки между 31-и и 45-и ден</t>
  </si>
  <si>
    <t>1.5. Неизпълнени сделки след 46-и ден</t>
  </si>
  <si>
    <t>1.1. Неизпълнени сделки до 4-и ден</t>
  </si>
  <si>
    <t>Забележка:</t>
  </si>
  <si>
    <t>1. Рискът на насрещната страна и свободните доставки се отразяват във формите за кредитен риск - Стандартизиран подход</t>
  </si>
  <si>
    <t>2. Ценова разлика е тази по чл. 65 (1)</t>
  </si>
  <si>
    <r>
      <t xml:space="preserve">Отчетна форма "CR SA" на ниво "Общо експозиции".
Класовете експозиции при прилагане на стандартизирания подход са тези по чл. 107, ал. 1, с изключение на секюритизиращите позиции.
</t>
    </r>
    <r>
      <rPr>
        <sz val="10"/>
        <rFont val="Symbol"/>
        <family val="1"/>
      </rPr>
      <t></t>
    </r>
    <r>
      <rPr>
        <sz val="10"/>
        <rFont val="Arial"/>
        <family val="0"/>
      </rPr>
      <t xml:space="preserve"> 2.1.1.1a.i , i = 01 до 15</t>
    </r>
  </si>
  <si>
    <t>ОБЩИ КАПИТАЛОВИ ИЗИСКВАНИЯ ЗА ПОЗИЦИОНЕН, ВАЛУТЕН И СТОКОВ РИСК ПО СТАНДАРТИЗИРАНИЯ ПОДХОД</t>
  </si>
  <si>
    <t>= 2.3.1 + 2.3.2 + 2.3.3 + 2.3.4</t>
  </si>
  <si>
    <t>забележка:</t>
  </si>
  <si>
    <t>(a) - Тези редове се попълват при отчитане на класа "Общо експозиции"</t>
  </si>
  <si>
    <t>2.3.2</t>
  </si>
  <si>
    <t>2.3.3</t>
  </si>
  <si>
    <t>2.3.4</t>
  </si>
  <si>
    <t>Квалифицирано дялово участие</t>
  </si>
  <si>
    <t>Съотношение на квалифицирано дялово участие към собствен капитал</t>
  </si>
  <si>
    <t>Дружество</t>
  </si>
  <si>
    <t>I. Сума на квалифицирано дялово участие</t>
  </si>
  <si>
    <t>II. Дялово участие в дружества по чл. 131, ал. 1</t>
  </si>
  <si>
    <t>ПЪРВИЧЕН КАПИТАЛ СЛЕД НАМАЛЕНИЕ ПО ЧЛ. 7, АЛ. 7</t>
  </si>
  <si>
    <t>ДОПЪЛНИТЕЛЕН КАПИТАЛ СЛЕД НАМАЛЕНИЕ ПО ЧЛ. 7, АЛ. 7</t>
  </si>
  <si>
    <t>3.2</t>
  </si>
  <si>
    <t>Превишение (+) / на собствения капитал, използван за целите на чл. 132, ал. 2</t>
  </si>
  <si>
    <t>3.3</t>
  </si>
  <si>
    <t>Превишение (+)  на собствения капитал, използаван за целите на чл. 74,ал. 3</t>
  </si>
  <si>
    <r>
      <t>Конвенция на знаците: Всяка сума, която увеличава собствения капитал, следва да се отчита като положително число</t>
    </r>
    <r>
      <rPr>
        <sz val="10"/>
        <rFont val="Arial"/>
        <family val="2"/>
      </rPr>
      <t>. Обратно, всяка сума, която намалява собствения капитал, следва да се отчита като отрицателно число. Когато отрицателен знак (-) предхожда наименованието на дадена позиция, се очаква отчитане на неположителна стойност за тази позиция.</t>
    </r>
  </si>
  <si>
    <t>(-) сумите, предоставени като подчинен дълг  и други инструменти по чл. 7,ал. 1, т. 2 и 3 на инвестиционни посредници и финансови институции, в които инвестиционният посредник има дялово участие, надхвърлящо 10 на сто от капитала му за всеки отделен случай</t>
  </si>
  <si>
    <t>(-) общата стойност на сумите, предоставени като подчинен дълг и други инструменти по чл. 7, ал. 1, т. 2 и 3 на други инвестиционни посредници и финансови институции, извън тези по т. 1.3.2 ,  когато надвишават 10 на сто от собствения капитал на инвестиционния посредник</t>
  </si>
  <si>
    <t>(-) дялово участие  в други инвестиционни посредници и финансови институции, когато стойността на дяловото участие представлява повече от 10 на сто от капитала му</t>
  </si>
  <si>
    <t>CA</t>
  </si>
  <si>
    <t>CR SA</t>
  </si>
  <si>
    <t>CR SEC SA</t>
  </si>
  <si>
    <t xml:space="preserve">CR SEC Details </t>
  </si>
  <si>
    <t>Qualifying holding</t>
  </si>
  <si>
    <t xml:space="preserve"> Големи експозиции</t>
  </si>
  <si>
    <t>Big exposures</t>
  </si>
  <si>
    <t>Клетка K 10 следва да е резултат от формулата на  т. 2.1 от приложение N 8 към глава тринадесета, раздел I</t>
  </si>
  <si>
    <t xml:space="preserve"> Репо-сделки, обратни репо-сделки и сделки по предоставяне или получаване в заем на ценни книжа или стоки, маржин сделки и сделки с удължен сетълмент</t>
  </si>
  <si>
    <t xml:space="preserve">  Деривативи</t>
  </si>
  <si>
    <t>(-) отрицателната стойност, получена в резултат на изчислението съгласно т. 4.1, раздел I от приложение № 5, и стойността на очакваните загуби, изчислена съгласно т. 3.4 и 3.5, раздел I от приложение № 5, когато инвестиционният посредник изчислява стойността на рисково претеглените си експозиции съгласно глава дванадесета, раздел II</t>
  </si>
  <si>
    <t>Стойност по 
чл. 20, ал. 1, т.1 и 2</t>
  </si>
  <si>
    <t>Съотношение по чл.20, ал.1, т.1</t>
  </si>
  <si>
    <t>Вземания или условни вземания от търговски предприятия</t>
  </si>
  <si>
    <t>ПРИЛОЖЕНИЕ</t>
  </si>
  <si>
    <t xml:space="preserve">КЪМ НАРЕДБА 35 ЗА КАПИТАЛОВАТА АДЕКВАТНОСТ И </t>
  </si>
  <si>
    <t>ЛИКВИДНОСТТА НА ИНВЕСТИЦИОННИТЕ ПОСРЕДНИЦИ</t>
  </si>
  <si>
    <t>ОТЧЕТ</t>
  </si>
  <si>
    <t>ЗА КАПИТАЛОВАТА АДЕКВАТНОСТ И ЛИКВИДНОСТТА</t>
  </si>
  <si>
    <t>КЪМ:</t>
  </si>
  <si>
    <t>(дата на счетоводния баланс)</t>
  </si>
  <si>
    <t>НА:</t>
  </si>
  <si>
    <t>(наименование и седалище на инвестиционния посредник)</t>
  </si>
  <si>
    <t xml:space="preserve">       Този отчет е съставен съобразно изискванията на Наредбата за </t>
  </si>
  <si>
    <t>капиталовата адекватност и ликвидността на инвестиционните посредници</t>
  </si>
  <si>
    <t>и указанията за съставяне на отчета. Известни са ни и носим лична отговор-</t>
  </si>
  <si>
    <t>ност за верността на данните и за съответствието на отчета с правилата за</t>
  </si>
  <si>
    <t>отчитане на капиталовата адекватност и ликвидността съгласно Наредбата.</t>
  </si>
  <si>
    <t>ДАТА:</t>
  </si>
  <si>
    <t>…….………</t>
  </si>
  <si>
    <t>(ПЕЧАТ)</t>
  </si>
  <si>
    <t>УПРАВИТЕЛ/</t>
  </si>
  <si>
    <t xml:space="preserve">ИЗП. </t>
  </si>
  <si>
    <t>ДИРЕКТОР</t>
  </si>
  <si>
    <t>(ИМЕ)</t>
  </si>
  <si>
    <t>(ПОДПИС)</t>
  </si>
  <si>
    <t>ГЛАВЕН</t>
  </si>
  <si>
    <t>СЧЕТОВОДИТЕЛ:</t>
  </si>
  <si>
    <t>СЪСТАВИТЕЛ:</t>
  </si>
  <si>
    <t>(ИМЕ, ДЛЪЖНОСТ)</t>
  </si>
  <si>
    <t>ИП ФАВОРИТ АД</t>
  </si>
  <si>
    <t>Иван Ангелов Тодоров</t>
  </si>
  <si>
    <t>Валентина Тодорова</t>
  </si>
  <si>
    <t>Валентина Тодорова - главен счетоводител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</si>
</sst>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"/>
    <numFmt numFmtId="210" formatCode="0.00000"/>
    <numFmt numFmtId="211" formatCode="0.0000"/>
    <numFmt numFmtId="212" formatCode="0.000"/>
    <numFmt numFmtId="213" formatCode="#,##0.0"/>
  </numFmts>
  <fonts count="87"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sz val="10"/>
      <name val="Times New Roman"/>
      <family val="0"/>
    </font>
    <font>
      <sz val="11"/>
      <name val="Verdana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2"/>
      <color indexed="48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u val="single"/>
      <sz val="18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u val="single"/>
      <sz val="12"/>
      <name val="Arial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23"/>
      <name val="Arial"/>
      <family val="2"/>
    </font>
    <font>
      <sz val="18"/>
      <color indexed="10"/>
      <name val="Arial"/>
      <family val="2"/>
    </font>
    <font>
      <sz val="18"/>
      <name val="Times New Roman"/>
      <family val="0"/>
    </font>
    <font>
      <sz val="16"/>
      <name val="Arial"/>
      <family val="2"/>
    </font>
    <font>
      <b/>
      <sz val="18"/>
      <name val="Arial"/>
      <family val="2"/>
    </font>
    <font>
      <sz val="18"/>
      <color indexed="48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22"/>
      <name val="Arial"/>
      <family val="2"/>
    </font>
    <font>
      <b/>
      <sz val="28"/>
      <color indexed="8"/>
      <name val="Arial"/>
      <family val="2"/>
    </font>
    <font>
      <sz val="26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5"/>
      <color indexed="8"/>
      <name val="Arial"/>
      <family val="2"/>
    </font>
    <font>
      <b/>
      <sz val="18"/>
      <color indexed="8"/>
      <name val="Arial"/>
      <family val="0"/>
    </font>
    <font>
      <b/>
      <sz val="22"/>
      <color indexed="8"/>
      <name val="Arial"/>
      <family val="0"/>
    </font>
    <font>
      <sz val="17"/>
      <color indexed="8"/>
      <name val="Arial"/>
      <family val="0"/>
    </font>
    <font>
      <sz val="11"/>
      <color indexed="8"/>
      <name val="Arial"/>
      <family val="2"/>
    </font>
    <font>
      <b/>
      <u val="single"/>
      <sz val="11"/>
      <color indexed="12"/>
      <name val="Arial"/>
      <family val="2"/>
    </font>
    <font>
      <sz val="10"/>
      <name val="TmsCyr"/>
      <family val="1"/>
    </font>
    <font>
      <sz val="9"/>
      <name val="Arial"/>
      <family val="2"/>
    </font>
    <font>
      <sz val="8"/>
      <name val="TmsCyr"/>
      <family val="0"/>
    </font>
    <font>
      <b/>
      <sz val="10"/>
      <name val="TmsCyr"/>
      <family val="1"/>
    </font>
    <font>
      <i/>
      <sz val="8"/>
      <name val="TmsCyr"/>
      <family val="0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20"/>
      <name val="Arial"/>
      <family val="2"/>
    </font>
    <font>
      <b/>
      <sz val="14"/>
      <name val="TmsCyr"/>
      <family val="0"/>
    </font>
    <font>
      <sz val="14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2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n">
        <color indexed="8"/>
      </left>
      <right style="thick"/>
      <top style="medium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>
        <color indexed="8"/>
      </left>
      <right style="thick"/>
      <top style="thick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>
        <color indexed="8"/>
      </left>
      <right style="thick"/>
      <top style="thin"/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9" borderId="0" applyNumberFormat="0" applyBorder="0" applyAlignment="0" applyProtection="0"/>
    <xf numFmtId="0" fontId="74" fillId="3" borderId="0" applyNumberFormat="0" applyBorder="0" applyAlignment="0" applyProtection="0"/>
    <xf numFmtId="0" fontId="78" fillId="20" borderId="1" applyNumberFormat="0" applyAlignment="0" applyProtection="0"/>
    <xf numFmtId="0" fontId="80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7" borderId="1" applyNumberFormat="0" applyAlignment="0" applyProtection="0"/>
    <xf numFmtId="0" fontId="79" fillId="0" borderId="6" applyNumberFormat="0" applyFill="0" applyAlignment="0" applyProtection="0"/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75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21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20" borderId="10" xfId="0" applyFont="1" applyFill="1" applyBorder="1" applyAlignment="1">
      <alignment horizontal="center" vertical="top" wrapText="1"/>
    </xf>
    <xf numFmtId="0" fontId="4" fillId="20" borderId="11" xfId="0" applyFont="1" applyFill="1" applyBorder="1" applyAlignment="1">
      <alignment horizontal="center" vertical="top" wrapText="1"/>
    </xf>
    <xf numFmtId="0" fontId="4" fillId="20" borderId="12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righ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righ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6" fillId="0" borderId="22" xfId="0" applyNumberFormat="1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right" vertical="top" wrapText="1"/>
    </xf>
    <xf numFmtId="49" fontId="6" fillId="0" borderId="25" xfId="0" applyNumberFormat="1" applyFont="1" applyFill="1" applyBorder="1" applyAlignment="1">
      <alignment horizontal="left" vertical="top" wrapText="1"/>
    </xf>
    <xf numFmtId="0" fontId="6" fillId="0" borderId="25" xfId="0" applyNumberFormat="1" applyFont="1" applyFill="1" applyBorder="1" applyAlignment="1">
      <alignment horizontal="left" vertical="top" wrapText="1"/>
    </xf>
    <xf numFmtId="49" fontId="6" fillId="0" borderId="25" xfId="0" applyNumberFormat="1" applyFont="1" applyFill="1" applyBorder="1" applyAlignment="1" quotePrefix="1">
      <alignment horizontal="left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 wrapText="1"/>
    </xf>
    <xf numFmtId="0" fontId="4" fillId="0" borderId="25" xfId="0" applyNumberFormat="1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49" fontId="6" fillId="0" borderId="25" xfId="0" applyNumberFormat="1" applyFont="1" applyFill="1" applyBorder="1" applyAlignment="1">
      <alignment horizontal="left" vertical="top" wrapText="1"/>
    </xf>
    <xf numFmtId="0" fontId="6" fillId="0" borderId="25" xfId="0" applyNumberFormat="1" applyFont="1" applyFill="1" applyBorder="1" applyAlignment="1">
      <alignment horizontal="left" vertical="top" wrapText="1"/>
    </xf>
    <xf numFmtId="49" fontId="6" fillId="0" borderId="22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8" fillId="0" borderId="25" xfId="0" applyNumberFormat="1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left" vertical="top" wrapText="1" indent="1"/>
    </xf>
    <xf numFmtId="49" fontId="4" fillId="0" borderId="25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9" fontId="4" fillId="0" borderId="26" xfId="0" applyNumberFormat="1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top" wrapText="1"/>
    </xf>
    <xf numFmtId="9" fontId="4" fillId="0" borderId="23" xfId="0" applyNumberFormat="1" applyFont="1" applyFill="1" applyBorder="1" applyAlignment="1">
      <alignment horizontal="righ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49" fontId="4" fillId="0" borderId="22" xfId="69" applyNumberFormat="1" applyFont="1" applyFill="1" applyBorder="1" applyAlignment="1">
      <alignment horizontal="left" vertical="top" wrapText="1"/>
      <protection/>
    </xf>
    <xf numFmtId="0" fontId="4" fillId="0" borderId="23" xfId="69" applyFont="1" applyFill="1" applyBorder="1" applyAlignment="1">
      <alignment horizontal="left" vertical="center" wrapText="1"/>
      <protection/>
    </xf>
    <xf numFmtId="0" fontId="4" fillId="0" borderId="24" xfId="69" applyFont="1" applyFill="1" applyBorder="1" applyAlignment="1">
      <alignment horizontal="right" vertical="top" wrapText="1"/>
      <protection/>
    </xf>
    <xf numFmtId="0" fontId="6" fillId="0" borderId="25" xfId="69" applyNumberFormat="1" applyFont="1" applyFill="1" applyBorder="1" applyAlignment="1" quotePrefix="1">
      <alignment horizontal="left" vertical="top" wrapText="1"/>
      <protection/>
    </xf>
    <xf numFmtId="0" fontId="5" fillId="0" borderId="23" xfId="69" applyFont="1" applyFill="1" applyBorder="1" applyAlignment="1">
      <alignment horizontal="left" vertical="top" wrapText="1"/>
      <protection/>
    </xf>
    <xf numFmtId="49" fontId="6" fillId="0" borderId="25" xfId="69" applyNumberFormat="1" applyFont="1" applyFill="1" applyBorder="1" applyAlignment="1">
      <alignment horizontal="left" vertical="top" wrapText="1"/>
      <protection/>
    </xf>
    <xf numFmtId="49" fontId="4" fillId="0" borderId="22" xfId="69" applyNumberFormat="1" applyFont="1" applyFill="1" applyBorder="1" applyAlignment="1">
      <alignment horizontal="left" vertical="center" wrapText="1"/>
      <protection/>
    </xf>
    <xf numFmtId="0" fontId="4" fillId="0" borderId="23" xfId="69" applyFont="1" applyFill="1" applyBorder="1" applyAlignment="1">
      <alignment horizontal="left" vertical="center" wrapText="1" indent="1"/>
      <protection/>
    </xf>
    <xf numFmtId="0" fontId="5" fillId="0" borderId="24" xfId="69" applyFont="1" applyFill="1" applyBorder="1" applyAlignment="1">
      <alignment horizontal="right" vertical="top" wrapText="1"/>
      <protection/>
    </xf>
    <xf numFmtId="0" fontId="6" fillId="0" borderId="25" xfId="69" applyNumberFormat="1" applyFont="1" applyFill="1" applyBorder="1" applyAlignment="1">
      <alignment horizontal="left" vertical="top" wrapText="1"/>
      <protection/>
    </xf>
    <xf numFmtId="0" fontId="5" fillId="0" borderId="23" xfId="69" applyFont="1" applyFill="1" applyBorder="1" applyAlignment="1">
      <alignment horizontal="left" vertical="top" wrapText="1" indent="2"/>
      <protection/>
    </xf>
    <xf numFmtId="49" fontId="6" fillId="0" borderId="22" xfId="69" applyNumberFormat="1" applyFont="1" applyFill="1" applyBorder="1" applyAlignment="1">
      <alignment horizontal="left" vertical="top" wrapText="1"/>
      <protection/>
    </xf>
    <xf numFmtId="0" fontId="6" fillId="0" borderId="23" xfId="69" applyFont="1" applyFill="1" applyBorder="1" applyAlignment="1">
      <alignment horizontal="left" vertical="top" wrapText="1" indent="4"/>
      <protection/>
    </xf>
    <xf numFmtId="49" fontId="6" fillId="0" borderId="28" xfId="69" applyNumberFormat="1" applyFont="1" applyFill="1" applyBorder="1" applyAlignment="1">
      <alignment horizontal="left" vertical="top" wrapText="1"/>
      <protection/>
    </xf>
    <xf numFmtId="0" fontId="6" fillId="0" borderId="23" xfId="69" applyFont="1" applyFill="1" applyBorder="1" applyAlignment="1">
      <alignment horizontal="left" vertical="top" wrapText="1" indent="4"/>
      <protection/>
    </xf>
    <xf numFmtId="49" fontId="4" fillId="0" borderId="26" xfId="69" applyNumberFormat="1" applyFont="1" applyFill="1" applyBorder="1" applyAlignment="1">
      <alignment horizontal="left" vertical="top" wrapText="1"/>
      <protection/>
    </xf>
    <xf numFmtId="0" fontId="5" fillId="0" borderId="29" xfId="69" applyFont="1" applyFill="1" applyBorder="1" applyAlignment="1">
      <alignment horizontal="right" vertical="top" wrapText="1"/>
      <protection/>
    </xf>
    <xf numFmtId="49" fontId="6" fillId="0" borderId="25" xfId="69" applyNumberFormat="1" applyFont="1" applyFill="1" applyBorder="1" applyAlignment="1" quotePrefix="1">
      <alignment horizontal="left" vertical="top" wrapText="1"/>
      <protection/>
    </xf>
    <xf numFmtId="0" fontId="4" fillId="0" borderId="23" xfId="69" applyFont="1" applyFill="1" applyBorder="1" applyAlignment="1">
      <alignment horizontal="left" vertical="top" wrapText="1"/>
      <protection/>
    </xf>
    <xf numFmtId="49" fontId="6" fillId="0" borderId="25" xfId="69" applyNumberFormat="1" applyFont="1" applyFill="1" applyBorder="1" applyAlignment="1" quotePrefix="1">
      <alignment horizontal="left" wrapText="1"/>
      <protection/>
    </xf>
    <xf numFmtId="0" fontId="5" fillId="0" borderId="23" xfId="69" applyFont="1" applyFill="1" applyBorder="1" applyAlignment="1">
      <alignment horizontal="right" wrapText="1"/>
      <protection/>
    </xf>
    <xf numFmtId="49" fontId="11" fillId="0" borderId="25" xfId="0" applyNumberFormat="1" applyFont="1" applyFill="1" applyBorder="1" applyAlignment="1">
      <alignment horizontal="left" wrapText="1"/>
    </xf>
    <xf numFmtId="0" fontId="10" fillId="0" borderId="0" xfId="69" applyFont="1" applyFill="1" applyBorder="1" applyAlignment="1">
      <alignment horizontal="left" vertical="top"/>
      <protection/>
    </xf>
    <xf numFmtId="0" fontId="13" fillId="0" borderId="0" xfId="70" applyFont="1" applyAlignment="1">
      <alignment horizontal="left" vertical="center"/>
      <protection/>
    </xf>
    <xf numFmtId="0" fontId="13" fillId="0" borderId="0" xfId="70" applyFont="1" applyAlignment="1">
      <alignment horizontal="center" vertical="center"/>
      <protection/>
    </xf>
    <xf numFmtId="0" fontId="13" fillId="0" borderId="0" xfId="70" applyFont="1" applyAlignment="1">
      <alignment vertical="center"/>
      <protection/>
    </xf>
    <xf numFmtId="0" fontId="14" fillId="0" borderId="0" xfId="70" applyFont="1" applyAlignment="1">
      <alignment vertical="center"/>
      <protection/>
    </xf>
    <xf numFmtId="0" fontId="14" fillId="0" borderId="0" xfId="70" applyFont="1">
      <alignment/>
      <protection/>
    </xf>
    <xf numFmtId="0" fontId="14" fillId="0" borderId="0" xfId="70" applyFont="1" applyBorder="1">
      <alignment/>
      <protection/>
    </xf>
    <xf numFmtId="0" fontId="14" fillId="0" borderId="0" xfId="70" applyFont="1" applyAlignment="1">
      <alignment horizontal="center"/>
      <protection/>
    </xf>
    <xf numFmtId="0" fontId="15" fillId="0" borderId="0" xfId="70" applyFont="1" applyAlignment="1">
      <alignment horizontal="left" vertical="top"/>
      <protection/>
    </xf>
    <xf numFmtId="0" fontId="15" fillId="0" borderId="0" xfId="70" applyFont="1" applyAlignment="1">
      <alignment horizontal="left" vertical="center"/>
      <protection/>
    </xf>
    <xf numFmtId="0" fontId="14" fillId="20" borderId="30" xfId="70" applyFont="1" applyFill="1" applyBorder="1">
      <alignment/>
      <protection/>
    </xf>
    <xf numFmtId="0" fontId="14" fillId="20" borderId="31" xfId="70" applyFont="1" applyFill="1" applyBorder="1">
      <alignment/>
      <protection/>
    </xf>
    <xf numFmtId="0" fontId="14" fillId="20" borderId="32" xfId="70" applyFont="1" applyFill="1" applyBorder="1">
      <alignment/>
      <protection/>
    </xf>
    <xf numFmtId="0" fontId="14" fillId="20" borderId="0" xfId="70" applyFont="1" applyFill="1" applyBorder="1">
      <alignment/>
      <protection/>
    </xf>
    <xf numFmtId="0" fontId="14" fillId="0" borderId="33" xfId="70" applyFont="1" applyFill="1" applyBorder="1" applyAlignment="1">
      <alignment horizontal="center" vertical="center"/>
      <protection/>
    </xf>
    <xf numFmtId="0" fontId="14" fillId="0" borderId="20" xfId="70" applyFont="1" applyFill="1" applyBorder="1" applyAlignment="1">
      <alignment horizontal="center" vertical="center"/>
      <protection/>
    </xf>
    <xf numFmtId="0" fontId="14" fillId="0" borderId="23" xfId="70" applyFont="1" applyFill="1" applyBorder="1" applyAlignment="1">
      <alignment horizontal="center" vertical="center"/>
      <protection/>
    </xf>
    <xf numFmtId="0" fontId="14" fillId="0" borderId="23" xfId="70" applyFont="1" applyFill="1" applyBorder="1" applyAlignment="1">
      <alignment horizontal="center" vertical="center" wrapText="1"/>
      <protection/>
    </xf>
    <xf numFmtId="0" fontId="14" fillId="0" borderId="20" xfId="70" applyFont="1" applyFill="1" applyBorder="1" applyAlignment="1">
      <alignment horizontal="center" vertical="center" wrapText="1"/>
      <protection/>
    </xf>
    <xf numFmtId="0" fontId="14" fillId="0" borderId="24" xfId="70" applyFont="1" applyFill="1" applyBorder="1" applyAlignment="1">
      <alignment horizontal="center" vertical="center" wrapText="1"/>
      <protection/>
    </xf>
    <xf numFmtId="0" fontId="14" fillId="24" borderId="20" xfId="70" applyFont="1" applyFill="1" applyBorder="1" applyAlignment="1">
      <alignment horizontal="center" vertical="center" wrapText="1"/>
      <protection/>
    </xf>
    <xf numFmtId="0" fontId="16" fillId="24" borderId="24" xfId="70" applyFont="1" applyFill="1" applyBorder="1" applyAlignment="1">
      <alignment horizontal="center" vertical="center" wrapText="1"/>
      <protection/>
    </xf>
    <xf numFmtId="0" fontId="14" fillId="0" borderId="19" xfId="70" applyFont="1" applyFill="1" applyBorder="1" applyAlignment="1">
      <alignment horizontal="center"/>
      <protection/>
    </xf>
    <xf numFmtId="49" fontId="14" fillId="0" borderId="19" xfId="70" applyNumberFormat="1" applyFont="1" applyFill="1" applyBorder="1" applyAlignment="1">
      <alignment horizontal="center"/>
      <protection/>
    </xf>
    <xf numFmtId="49" fontId="14" fillId="0" borderId="20" xfId="70" applyNumberFormat="1" applyFont="1" applyFill="1" applyBorder="1" applyAlignment="1">
      <alignment horizontal="center"/>
      <protection/>
    </xf>
    <xf numFmtId="49" fontId="14" fillId="24" borderId="20" xfId="70" applyNumberFormat="1" applyFont="1" applyFill="1" applyBorder="1" applyAlignment="1">
      <alignment horizontal="center"/>
      <protection/>
    </xf>
    <xf numFmtId="0" fontId="15" fillId="0" borderId="34" xfId="70" applyFont="1" applyFill="1" applyBorder="1" applyAlignment="1">
      <alignment vertical="center"/>
      <protection/>
    </xf>
    <xf numFmtId="0" fontId="14" fillId="0" borderId="35" xfId="70" applyFont="1" applyFill="1" applyBorder="1">
      <alignment/>
      <protection/>
    </xf>
    <xf numFmtId="0" fontId="14" fillId="0" borderId="36" xfId="70" applyFont="1" applyFill="1" applyBorder="1">
      <alignment/>
      <protection/>
    </xf>
    <xf numFmtId="0" fontId="14" fillId="0" borderId="27" xfId="70" applyFont="1" applyFill="1" applyBorder="1" applyAlignment="1">
      <alignment horizontal="center"/>
      <protection/>
    </xf>
    <xf numFmtId="49" fontId="14" fillId="0" borderId="27" xfId="70" applyNumberFormat="1" applyFont="1" applyFill="1" applyBorder="1" applyAlignment="1">
      <alignment horizontal="center"/>
      <protection/>
    </xf>
    <xf numFmtId="49" fontId="14" fillId="0" borderId="29" xfId="70" applyNumberFormat="1" applyFont="1" applyFill="1" applyBorder="1" applyAlignment="1">
      <alignment horizontal="center"/>
      <protection/>
    </xf>
    <xf numFmtId="49" fontId="15" fillId="24" borderId="29" xfId="70" applyNumberFormat="1" applyFont="1" applyFill="1" applyBorder="1" applyAlignment="1">
      <alignment horizontal="center"/>
      <protection/>
    </xf>
    <xf numFmtId="0" fontId="14" fillId="0" borderId="37" xfId="70" applyFont="1" applyFill="1" applyBorder="1" applyAlignment="1">
      <alignment horizontal="center"/>
      <protection/>
    </xf>
    <xf numFmtId="49" fontId="14" fillId="0" borderId="37" xfId="70" applyNumberFormat="1" applyFont="1" applyFill="1" applyBorder="1" applyAlignment="1">
      <alignment horizontal="center"/>
      <protection/>
    </xf>
    <xf numFmtId="49" fontId="14" fillId="25" borderId="33" xfId="70" applyNumberFormat="1" applyFont="1" applyFill="1" applyBorder="1" applyAlignment="1">
      <alignment horizontal="center"/>
      <protection/>
    </xf>
    <xf numFmtId="49" fontId="14" fillId="0" borderId="33" xfId="70" applyNumberFormat="1" applyFont="1" applyFill="1" applyBorder="1" applyAlignment="1">
      <alignment horizontal="center"/>
      <protection/>
    </xf>
    <xf numFmtId="49" fontId="15" fillId="24" borderId="33" xfId="70" applyNumberFormat="1" applyFont="1" applyFill="1" applyBorder="1" applyAlignment="1">
      <alignment horizontal="center"/>
      <protection/>
    </xf>
    <xf numFmtId="2" fontId="15" fillId="24" borderId="33" xfId="70" applyNumberFormat="1" applyFont="1" applyFill="1" applyBorder="1" applyAlignment="1">
      <alignment horizontal="center" vertical="center"/>
      <protection/>
    </xf>
    <xf numFmtId="0" fontId="14" fillId="0" borderId="37" xfId="70" applyFont="1" applyFill="1" applyBorder="1" applyAlignment="1">
      <alignment horizontal="center" vertical="center"/>
      <protection/>
    </xf>
    <xf numFmtId="0" fontId="14" fillId="0" borderId="37" xfId="70" applyFont="1" applyFill="1" applyBorder="1" applyAlignment="1">
      <alignment vertical="center"/>
      <protection/>
    </xf>
    <xf numFmtId="0" fontId="14" fillId="25" borderId="33" xfId="70" applyFont="1" applyFill="1" applyBorder="1" applyAlignment="1">
      <alignment vertical="center"/>
      <protection/>
    </xf>
    <xf numFmtId="0" fontId="14" fillId="0" borderId="33" xfId="70" applyFont="1" applyFill="1" applyBorder="1" applyAlignment="1">
      <alignment vertical="center"/>
      <protection/>
    </xf>
    <xf numFmtId="0" fontId="15" fillId="24" borderId="33" xfId="70" applyFont="1" applyFill="1" applyBorder="1" applyAlignment="1">
      <alignment vertical="center"/>
      <protection/>
    </xf>
    <xf numFmtId="0" fontId="14" fillId="0" borderId="32" xfId="70" applyFont="1" applyFill="1" applyBorder="1" applyAlignment="1">
      <alignment vertical="center"/>
      <protection/>
    </xf>
    <xf numFmtId="0" fontId="14" fillId="0" borderId="0" xfId="70" applyFont="1" applyFill="1" applyBorder="1" applyAlignment="1">
      <alignment vertical="center"/>
      <protection/>
    </xf>
    <xf numFmtId="0" fontId="14" fillId="0" borderId="38" xfId="70" applyFont="1" applyFill="1" applyBorder="1" applyAlignment="1">
      <alignment vertical="center"/>
      <protection/>
    </xf>
    <xf numFmtId="0" fontId="14" fillId="25" borderId="33" xfId="70" applyFont="1" applyFill="1" applyBorder="1" applyAlignment="1">
      <alignment horizontal="center" vertical="center"/>
      <protection/>
    </xf>
    <xf numFmtId="0" fontId="15" fillId="24" borderId="33" xfId="70" applyFont="1" applyFill="1" applyBorder="1" applyAlignment="1">
      <alignment horizontal="center" vertical="center"/>
      <protection/>
    </xf>
    <xf numFmtId="0" fontId="14" fillId="25" borderId="37" xfId="70" applyFont="1" applyFill="1" applyBorder="1" applyAlignment="1">
      <alignment horizontal="center" vertical="center"/>
      <protection/>
    </xf>
    <xf numFmtId="0" fontId="15" fillId="20" borderId="32" xfId="70" applyFont="1" applyFill="1" applyBorder="1" applyAlignment="1">
      <alignment vertical="center"/>
      <protection/>
    </xf>
    <xf numFmtId="0" fontId="14" fillId="20" borderId="0" xfId="70" applyFont="1" applyFill="1" applyBorder="1" applyAlignment="1">
      <alignment vertical="center"/>
      <protection/>
    </xf>
    <xf numFmtId="0" fontId="14" fillId="20" borderId="38" xfId="70" applyFont="1" applyFill="1" applyBorder="1" applyAlignment="1">
      <alignment vertical="center"/>
      <protection/>
    </xf>
    <xf numFmtId="0" fontId="14" fillId="20" borderId="32" xfId="70" applyFont="1" applyFill="1" applyBorder="1" applyAlignment="1">
      <alignment vertical="center"/>
      <protection/>
    </xf>
    <xf numFmtId="2" fontId="14" fillId="0" borderId="37" xfId="70" applyNumberFormat="1" applyFont="1" applyFill="1" applyBorder="1" applyAlignment="1">
      <alignment horizontal="center" vertical="center"/>
      <protection/>
    </xf>
    <xf numFmtId="2" fontId="14" fillId="25" borderId="33" xfId="70" applyNumberFormat="1" applyFont="1" applyFill="1" applyBorder="1" applyAlignment="1">
      <alignment horizontal="center" vertical="center"/>
      <protection/>
    </xf>
    <xf numFmtId="0" fontId="14" fillId="20" borderId="39" xfId="70" applyFont="1" applyFill="1" applyBorder="1" applyAlignment="1">
      <alignment vertical="center"/>
      <protection/>
    </xf>
    <xf numFmtId="0" fontId="14" fillId="20" borderId="40" xfId="70" applyFont="1" applyFill="1" applyBorder="1" applyAlignment="1">
      <alignment vertical="center"/>
      <protection/>
    </xf>
    <xf numFmtId="0" fontId="14" fillId="20" borderId="41" xfId="70" applyFont="1" applyFill="1" applyBorder="1" applyAlignment="1">
      <alignment vertical="center"/>
      <protection/>
    </xf>
    <xf numFmtId="0" fontId="14" fillId="0" borderId="42" xfId="70" applyFont="1" applyFill="1" applyBorder="1" applyAlignment="1">
      <alignment horizontal="center" vertical="center"/>
      <protection/>
    </xf>
    <xf numFmtId="2" fontId="14" fillId="25" borderId="43" xfId="70" applyNumberFormat="1" applyFont="1" applyFill="1" applyBorder="1" applyAlignment="1">
      <alignment horizontal="center" vertical="center"/>
      <protection/>
    </xf>
    <xf numFmtId="2" fontId="15" fillId="24" borderId="43" xfId="70" applyNumberFormat="1" applyFont="1" applyFill="1" applyBorder="1" applyAlignment="1">
      <alignment horizontal="center" vertical="center"/>
      <protection/>
    </xf>
    <xf numFmtId="0" fontId="13" fillId="0" borderId="0" xfId="71" applyFont="1" applyAlignment="1">
      <alignment horizontal="left" vertical="center"/>
      <protection/>
    </xf>
    <xf numFmtId="0" fontId="13" fillId="0" borderId="0" xfId="71" applyFont="1" applyAlignment="1">
      <alignment horizontal="center" vertical="center"/>
      <protection/>
    </xf>
    <xf numFmtId="0" fontId="13" fillId="0" borderId="0" xfId="71" applyFont="1" applyAlignment="1">
      <alignment vertical="center"/>
      <protection/>
    </xf>
    <xf numFmtId="0" fontId="13" fillId="0" borderId="0" xfId="71" applyFont="1">
      <alignment/>
      <protection/>
    </xf>
    <xf numFmtId="0" fontId="13" fillId="0" borderId="0" xfId="71" applyFont="1" applyBorder="1">
      <alignment/>
      <protection/>
    </xf>
    <xf numFmtId="0" fontId="13" fillId="20" borderId="23" xfId="71" applyFont="1" applyFill="1" applyBorder="1">
      <alignment/>
      <protection/>
    </xf>
    <xf numFmtId="0" fontId="13" fillId="0" borderId="0" xfId="71" applyFont="1" applyAlignment="1">
      <alignment horizontal="center"/>
      <protection/>
    </xf>
    <xf numFmtId="0" fontId="15" fillId="0" borderId="0" xfId="71" applyFont="1" applyAlignment="1">
      <alignment horizontal="left" vertical="top"/>
      <protection/>
    </xf>
    <xf numFmtId="0" fontId="14" fillId="0" borderId="0" xfId="71" applyFont="1">
      <alignment/>
      <protection/>
    </xf>
    <xf numFmtId="0" fontId="15" fillId="0" borderId="0" xfId="71" applyFont="1" applyAlignment="1">
      <alignment horizontal="left" vertical="center"/>
      <protection/>
    </xf>
    <xf numFmtId="0" fontId="14" fillId="0" borderId="0" xfId="71" applyFont="1" applyAlignment="1">
      <alignment horizontal="center"/>
      <protection/>
    </xf>
    <xf numFmtId="0" fontId="6" fillId="0" borderId="0" xfId="71">
      <alignment/>
      <protection/>
    </xf>
    <xf numFmtId="0" fontId="14" fillId="20" borderId="30" xfId="71" applyFont="1" applyFill="1" applyBorder="1">
      <alignment/>
      <protection/>
    </xf>
    <xf numFmtId="0" fontId="14" fillId="20" borderId="31" xfId="71" applyFont="1" applyFill="1" applyBorder="1">
      <alignment/>
      <protection/>
    </xf>
    <xf numFmtId="0" fontId="14" fillId="20" borderId="32" xfId="71" applyFont="1" applyFill="1" applyBorder="1">
      <alignment/>
      <protection/>
    </xf>
    <xf numFmtId="0" fontId="14" fillId="20" borderId="0" xfId="71" applyFont="1" applyFill="1" applyBorder="1">
      <alignment/>
      <protection/>
    </xf>
    <xf numFmtId="0" fontId="14" fillId="20" borderId="29" xfId="71" applyFont="1" applyFill="1" applyBorder="1" applyAlignment="1">
      <alignment horizontal="center" vertical="center" wrapText="1"/>
      <protection/>
    </xf>
    <xf numFmtId="0" fontId="14" fillId="0" borderId="29" xfId="71" applyFont="1" applyFill="1" applyBorder="1" applyAlignment="1">
      <alignment horizontal="center" vertical="center" wrapText="1"/>
      <protection/>
    </xf>
    <xf numFmtId="0" fontId="14" fillId="0" borderId="23" xfId="71" applyFont="1" applyFill="1" applyBorder="1" applyAlignment="1">
      <alignment horizontal="center" vertical="center"/>
      <protection/>
    </xf>
    <xf numFmtId="0" fontId="14" fillId="20" borderId="19" xfId="71" applyFont="1" applyFill="1" applyBorder="1" applyAlignment="1">
      <alignment horizontal="center" vertical="center" wrapText="1"/>
      <protection/>
    </xf>
    <xf numFmtId="0" fontId="14" fillId="20" borderId="23" xfId="71" applyFont="1" applyFill="1" applyBorder="1" applyAlignment="1">
      <alignment horizontal="center" vertical="center" wrapText="1"/>
      <protection/>
    </xf>
    <xf numFmtId="0" fontId="6" fillId="0" borderId="19" xfId="71" applyFill="1" applyBorder="1" applyAlignment="1">
      <alignment horizontal="center"/>
      <protection/>
    </xf>
    <xf numFmtId="0" fontId="14" fillId="0" borderId="19" xfId="71" applyFont="1" applyFill="1" applyBorder="1" applyAlignment="1">
      <alignment horizontal="center"/>
      <protection/>
    </xf>
    <xf numFmtId="49" fontId="14" fillId="20" borderId="19" xfId="71" applyNumberFormat="1" applyFont="1" applyFill="1" applyBorder="1" applyAlignment="1">
      <alignment horizontal="center"/>
      <protection/>
    </xf>
    <xf numFmtId="49" fontId="14" fillId="0" borderId="19" xfId="71" applyNumberFormat="1" applyFont="1" applyFill="1" applyBorder="1" applyAlignment="1">
      <alignment horizontal="center"/>
      <protection/>
    </xf>
    <xf numFmtId="49" fontId="14" fillId="24" borderId="20" xfId="71" applyNumberFormat="1" applyFont="1" applyFill="1" applyBorder="1" applyAlignment="1">
      <alignment horizontal="center"/>
      <protection/>
    </xf>
    <xf numFmtId="0" fontId="15" fillId="0" borderId="34" xfId="71" applyFont="1" applyFill="1" applyBorder="1">
      <alignment/>
      <protection/>
    </xf>
    <xf numFmtId="0" fontId="14" fillId="0" borderId="35" xfId="71" applyFont="1" applyFill="1" applyBorder="1">
      <alignment/>
      <protection/>
    </xf>
    <xf numFmtId="0" fontId="14" fillId="0" borderId="36" xfId="71" applyFont="1" applyFill="1" applyBorder="1">
      <alignment/>
      <protection/>
    </xf>
    <xf numFmtId="0" fontId="14" fillId="0" borderId="27" xfId="71" applyFont="1" applyFill="1" applyBorder="1" applyAlignment="1">
      <alignment horizontal="center"/>
      <protection/>
    </xf>
    <xf numFmtId="49" fontId="14" fillId="0" borderId="27" xfId="71" applyNumberFormat="1" applyFont="1" applyFill="1" applyBorder="1" applyAlignment="1">
      <alignment horizontal="center"/>
      <protection/>
    </xf>
    <xf numFmtId="49" fontId="15" fillId="24" borderId="27" xfId="71" applyNumberFormat="1" applyFont="1" applyFill="1" applyBorder="1" applyAlignment="1">
      <alignment horizontal="center"/>
      <protection/>
    </xf>
    <xf numFmtId="0" fontId="14" fillId="0" borderId="32" xfId="71" applyFont="1" applyFill="1" applyBorder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0" fontId="14" fillId="0" borderId="38" xfId="71" applyFont="1" applyFill="1" applyBorder="1" applyAlignment="1">
      <alignment vertical="center"/>
      <protection/>
    </xf>
    <xf numFmtId="0" fontId="14" fillId="0" borderId="37" xfId="71" applyFont="1" applyBorder="1" applyAlignment="1">
      <alignment horizontal="center" vertical="center"/>
      <protection/>
    </xf>
    <xf numFmtId="0" fontId="14" fillId="25" borderId="37" xfId="71" applyFont="1" applyFill="1" applyBorder="1" applyAlignment="1">
      <alignment horizontal="center" vertical="center"/>
      <protection/>
    </xf>
    <xf numFmtId="0" fontId="14" fillId="0" borderId="37" xfId="71" applyFont="1" applyFill="1" applyBorder="1" applyAlignment="1">
      <alignment horizontal="center" vertical="center"/>
      <protection/>
    </xf>
    <xf numFmtId="0" fontId="15" fillId="24" borderId="37" xfId="71" applyFont="1" applyFill="1" applyBorder="1" applyAlignment="1">
      <alignment vertical="center"/>
      <protection/>
    </xf>
    <xf numFmtId="0" fontId="14" fillId="20" borderId="32" xfId="71" applyFont="1" applyFill="1" applyBorder="1" applyAlignment="1">
      <alignment vertical="center"/>
      <protection/>
    </xf>
    <xf numFmtId="0" fontId="14" fillId="20" borderId="0" xfId="71" applyFont="1" applyFill="1" applyBorder="1" applyAlignment="1">
      <alignment vertical="center"/>
      <protection/>
    </xf>
    <xf numFmtId="0" fontId="14" fillId="20" borderId="38" xfId="71" applyFont="1" applyFill="1" applyBorder="1" applyAlignment="1">
      <alignment vertical="center"/>
      <protection/>
    </xf>
    <xf numFmtId="2" fontId="15" fillId="24" borderId="37" xfId="71" applyNumberFormat="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left" vertical="center"/>
      <protection/>
    </xf>
    <xf numFmtId="0" fontId="14" fillId="0" borderId="38" xfId="71" applyFont="1" applyFill="1" applyBorder="1" applyAlignment="1">
      <alignment horizontal="center" vertical="center"/>
      <protection/>
    </xf>
    <xf numFmtId="0" fontId="14" fillId="0" borderId="32" xfId="71" applyFont="1" applyFill="1" applyBorder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0" fontId="14" fillId="0" borderId="38" xfId="71" applyFont="1" applyFill="1" applyBorder="1" applyAlignment="1">
      <alignment vertical="center"/>
      <protection/>
    </xf>
    <xf numFmtId="0" fontId="14" fillId="0" borderId="37" xfId="71" applyFont="1" applyFill="1" applyBorder="1" applyAlignment="1">
      <alignment horizontal="center" vertical="center"/>
      <protection/>
    </xf>
    <xf numFmtId="0" fontId="14" fillId="25" borderId="37" xfId="71" applyFont="1" applyFill="1" applyBorder="1" applyAlignment="1">
      <alignment horizontal="center" vertical="center"/>
      <protection/>
    </xf>
    <xf numFmtId="2" fontId="15" fillId="24" borderId="37" xfId="71" applyNumberFormat="1" applyFont="1" applyFill="1" applyBorder="1" applyAlignment="1">
      <alignment horizontal="center" vertical="center"/>
      <protection/>
    </xf>
    <xf numFmtId="0" fontId="18" fillId="0" borderId="0" xfId="71" applyFont="1">
      <alignment/>
      <protection/>
    </xf>
    <xf numFmtId="0" fontId="15" fillId="24" borderId="37" xfId="71" applyFont="1" applyFill="1" applyBorder="1" applyAlignment="1">
      <alignment vertical="center"/>
      <protection/>
    </xf>
    <xf numFmtId="0" fontId="14" fillId="0" borderId="39" xfId="71" applyFont="1" applyFill="1" applyBorder="1" applyAlignment="1">
      <alignment vertical="center"/>
      <protection/>
    </xf>
    <xf numFmtId="0" fontId="14" fillId="0" borderId="40" xfId="71" applyFont="1" applyFill="1" applyBorder="1" applyAlignment="1">
      <alignment vertical="center"/>
      <protection/>
    </xf>
    <xf numFmtId="0" fontId="14" fillId="0" borderId="41" xfId="71" applyFont="1" applyFill="1" applyBorder="1" applyAlignment="1">
      <alignment vertical="center"/>
      <protection/>
    </xf>
    <xf numFmtId="0" fontId="14" fillId="25" borderId="42" xfId="71" applyFont="1" applyFill="1" applyBorder="1" applyAlignment="1">
      <alignment horizontal="center" vertical="center"/>
      <protection/>
    </xf>
    <xf numFmtId="0" fontId="15" fillId="24" borderId="42" xfId="71" applyFont="1" applyFill="1" applyBorder="1" applyAlignment="1">
      <alignment vertical="center"/>
      <protection/>
    </xf>
    <xf numFmtId="0" fontId="6" fillId="0" borderId="0" xfId="71" applyAlignment="1">
      <alignment horizontal="center"/>
      <protection/>
    </xf>
    <xf numFmtId="0" fontId="13" fillId="0" borderId="0" xfId="72" applyFont="1" applyAlignment="1">
      <alignment horizontal="left" vertical="center"/>
      <protection/>
    </xf>
    <xf numFmtId="0" fontId="13" fillId="0" borderId="0" xfId="72" applyFont="1" applyAlignment="1">
      <alignment vertical="center"/>
      <protection/>
    </xf>
    <xf numFmtId="0" fontId="13" fillId="0" borderId="0" xfId="72" applyFont="1" applyAlignment="1">
      <alignment horizontal="center" vertical="center"/>
      <protection/>
    </xf>
    <xf numFmtId="0" fontId="13" fillId="0" borderId="0" xfId="72" applyFont="1">
      <alignment/>
      <protection/>
    </xf>
    <xf numFmtId="0" fontId="13" fillId="0" borderId="0" xfId="72" applyFont="1" applyBorder="1">
      <alignment/>
      <protection/>
    </xf>
    <xf numFmtId="0" fontId="13" fillId="20" borderId="23" xfId="72" applyFont="1" applyFill="1" applyBorder="1">
      <alignment/>
      <protection/>
    </xf>
    <xf numFmtId="0" fontId="13" fillId="0" borderId="0" xfId="72" applyFont="1" applyAlignment="1">
      <alignment horizontal="center"/>
      <protection/>
    </xf>
    <xf numFmtId="0" fontId="15" fillId="0" borderId="0" xfId="72" applyFont="1" applyAlignment="1">
      <alignment horizontal="left" vertical="top"/>
      <protection/>
    </xf>
    <xf numFmtId="0" fontId="14" fillId="0" borderId="0" xfId="72" applyFont="1">
      <alignment/>
      <protection/>
    </xf>
    <xf numFmtId="0" fontId="6" fillId="0" borderId="0" xfId="72">
      <alignment/>
      <protection/>
    </xf>
    <xf numFmtId="0" fontId="15" fillId="0" borderId="0" xfId="72" applyFont="1" applyAlignment="1">
      <alignment horizontal="left" vertical="center"/>
      <protection/>
    </xf>
    <xf numFmtId="0" fontId="14" fillId="0" borderId="0" xfId="72" applyFont="1" applyAlignment="1">
      <alignment horizontal="center"/>
      <protection/>
    </xf>
    <xf numFmtId="0" fontId="14" fillId="20" borderId="30" xfId="72" applyFont="1" applyFill="1" applyBorder="1">
      <alignment/>
      <protection/>
    </xf>
    <xf numFmtId="0" fontId="14" fillId="20" borderId="31" xfId="72" applyFont="1" applyFill="1" applyBorder="1">
      <alignment/>
      <protection/>
    </xf>
    <xf numFmtId="0" fontId="14" fillId="20" borderId="32" xfId="72" applyFont="1" applyFill="1" applyBorder="1">
      <alignment/>
      <protection/>
    </xf>
    <xf numFmtId="0" fontId="14" fillId="20" borderId="0" xfId="72" applyFont="1" applyFill="1" applyBorder="1">
      <alignment/>
      <protection/>
    </xf>
    <xf numFmtId="0" fontId="14" fillId="20" borderId="29" xfId="72" applyFont="1" applyFill="1" applyBorder="1" applyAlignment="1">
      <alignment horizontal="center" vertical="center" wrapText="1"/>
      <protection/>
    </xf>
    <xf numFmtId="0" fontId="14" fillId="0" borderId="29" xfId="72" applyFont="1" applyFill="1" applyBorder="1" applyAlignment="1">
      <alignment horizontal="center" vertical="center" wrapText="1"/>
      <protection/>
    </xf>
    <xf numFmtId="0" fontId="14" fillId="0" borderId="23" xfId="72" applyFont="1" applyFill="1" applyBorder="1" applyAlignment="1">
      <alignment horizontal="center" vertical="center"/>
      <protection/>
    </xf>
    <xf numFmtId="0" fontId="14" fillId="20" borderId="19" xfId="72" applyFont="1" applyFill="1" applyBorder="1" applyAlignment="1">
      <alignment horizontal="center" vertical="center" wrapText="1"/>
      <protection/>
    </xf>
    <xf numFmtId="0" fontId="14" fillId="0" borderId="19" xfId="72" applyFont="1" applyFill="1" applyBorder="1" applyAlignment="1">
      <alignment horizontal="center" vertical="center"/>
      <protection/>
    </xf>
    <xf numFmtId="0" fontId="14" fillId="20" borderId="44" xfId="72" applyFont="1" applyFill="1" applyBorder="1">
      <alignment/>
      <protection/>
    </xf>
    <xf numFmtId="0" fontId="14" fillId="20" borderId="45" xfId="72" applyFont="1" applyFill="1" applyBorder="1">
      <alignment/>
      <protection/>
    </xf>
    <xf numFmtId="0" fontId="14" fillId="20" borderId="46" xfId="72" applyFont="1" applyFill="1" applyBorder="1">
      <alignment/>
      <protection/>
    </xf>
    <xf numFmtId="0" fontId="14" fillId="0" borderId="19" xfId="72" applyFont="1" applyFill="1" applyBorder="1" applyAlignment="1">
      <alignment horizontal="center"/>
      <protection/>
    </xf>
    <xf numFmtId="49" fontId="14" fillId="20" borderId="19" xfId="72" applyNumberFormat="1" applyFont="1" applyFill="1" applyBorder="1" applyAlignment="1">
      <alignment horizontal="center"/>
      <protection/>
    </xf>
    <xf numFmtId="49" fontId="14" fillId="0" borderId="19" xfId="72" applyNumberFormat="1" applyFont="1" applyFill="1" applyBorder="1" applyAlignment="1">
      <alignment horizontal="center"/>
      <protection/>
    </xf>
    <xf numFmtId="49" fontId="14" fillId="24" borderId="20" xfId="72" applyNumberFormat="1" applyFont="1" applyFill="1" applyBorder="1" applyAlignment="1">
      <alignment horizontal="center"/>
      <protection/>
    </xf>
    <xf numFmtId="0" fontId="15" fillId="0" borderId="32" xfId="72" applyFont="1" applyFill="1" applyBorder="1" applyAlignment="1">
      <alignment vertical="center"/>
      <protection/>
    </xf>
    <xf numFmtId="0" fontId="14" fillId="0" borderId="0" xfId="72" applyFont="1" applyFill="1" applyBorder="1" applyAlignment="1">
      <alignment vertical="center"/>
      <protection/>
    </xf>
    <xf numFmtId="0" fontId="14" fillId="0" borderId="38" xfId="72" applyFont="1" applyFill="1" applyBorder="1" applyAlignment="1">
      <alignment vertical="center"/>
      <protection/>
    </xf>
    <xf numFmtId="0" fontId="14" fillId="0" borderId="37" xfId="72" applyFont="1" applyBorder="1" applyAlignment="1">
      <alignment horizontal="center" vertical="center"/>
      <protection/>
    </xf>
    <xf numFmtId="49" fontId="14" fillId="0" borderId="27" xfId="72" applyNumberFormat="1" applyFont="1" applyFill="1" applyBorder="1" applyAlignment="1">
      <alignment horizontal="center"/>
      <protection/>
    </xf>
    <xf numFmtId="49" fontId="15" fillId="24" borderId="27" xfId="72" applyNumberFormat="1" applyFont="1" applyFill="1" applyBorder="1" applyAlignment="1">
      <alignment horizontal="center"/>
      <protection/>
    </xf>
    <xf numFmtId="0" fontId="14" fillId="0" borderId="32" xfId="72" applyFont="1" applyFill="1" applyBorder="1" applyAlignment="1">
      <alignment vertical="center"/>
      <protection/>
    </xf>
    <xf numFmtId="0" fontId="14" fillId="0" borderId="37" xfId="72" applyFont="1" applyFill="1" applyBorder="1" applyAlignment="1">
      <alignment horizontal="center" vertical="center"/>
      <protection/>
    </xf>
    <xf numFmtId="0" fontId="14" fillId="0" borderId="37" xfId="72" applyFont="1" applyFill="1" applyBorder="1" applyAlignment="1">
      <alignment vertical="center"/>
      <protection/>
    </xf>
    <xf numFmtId="2" fontId="15" fillId="24" borderId="37" xfId="72" applyNumberFormat="1" applyFont="1" applyFill="1" applyBorder="1" applyAlignment="1">
      <alignment horizontal="center" vertical="center"/>
      <protection/>
    </xf>
    <xf numFmtId="0" fontId="14" fillId="20" borderId="32" xfId="72" applyFont="1" applyFill="1" applyBorder="1" applyAlignment="1">
      <alignment vertical="center"/>
      <protection/>
    </xf>
    <xf numFmtId="0" fontId="14" fillId="20" borderId="0" xfId="72" applyFont="1" applyFill="1" applyBorder="1" applyAlignment="1">
      <alignment vertical="center"/>
      <protection/>
    </xf>
    <xf numFmtId="0" fontId="14" fillId="20" borderId="38" xfId="72" applyFont="1" applyFill="1" applyBorder="1" applyAlignment="1">
      <alignment vertical="center"/>
      <protection/>
    </xf>
    <xf numFmtId="0" fontId="14" fillId="25" borderId="37" xfId="72" applyFont="1" applyFill="1" applyBorder="1" applyAlignment="1">
      <alignment horizontal="center" vertical="center"/>
      <protection/>
    </xf>
    <xf numFmtId="0" fontId="15" fillId="24" borderId="37" xfId="72" applyFont="1" applyFill="1" applyBorder="1" applyAlignment="1">
      <alignment vertical="center"/>
      <protection/>
    </xf>
    <xf numFmtId="0" fontId="14" fillId="0" borderId="39" xfId="72" applyFont="1" applyFill="1" applyBorder="1" applyAlignment="1">
      <alignment vertical="center"/>
      <protection/>
    </xf>
    <xf numFmtId="0" fontId="14" fillId="0" borderId="40" xfId="72" applyFont="1" applyFill="1" applyBorder="1" applyAlignment="1">
      <alignment vertical="center"/>
      <protection/>
    </xf>
    <xf numFmtId="0" fontId="14" fillId="0" borderId="41" xfId="72" applyFont="1" applyFill="1" applyBorder="1" applyAlignment="1">
      <alignment vertical="center"/>
      <protection/>
    </xf>
    <xf numFmtId="0" fontId="14" fillId="25" borderId="42" xfId="72" applyFont="1" applyFill="1" applyBorder="1" applyAlignment="1">
      <alignment horizontal="center" vertical="center"/>
      <protection/>
    </xf>
    <xf numFmtId="0" fontId="15" fillId="24" borderId="42" xfId="72" applyFont="1" applyFill="1" applyBorder="1" applyAlignment="1">
      <alignment vertical="center"/>
      <protection/>
    </xf>
    <xf numFmtId="0" fontId="6" fillId="0" borderId="0" xfId="72" applyAlignment="1">
      <alignment horizontal="center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center" vertical="center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vertical="center"/>
      <protection/>
    </xf>
    <xf numFmtId="0" fontId="13" fillId="0" borderId="0" xfId="64" applyFont="1">
      <alignment/>
      <protection/>
    </xf>
    <xf numFmtId="0" fontId="13" fillId="0" borderId="0" xfId="64" applyFont="1" applyBorder="1">
      <alignment/>
      <protection/>
    </xf>
    <xf numFmtId="0" fontId="13" fillId="20" borderId="23" xfId="64" applyFont="1" applyFill="1" applyBorder="1">
      <alignment/>
      <protection/>
    </xf>
    <xf numFmtId="0" fontId="13" fillId="0" borderId="0" xfId="64" applyFont="1" applyAlignment="1">
      <alignment horizontal="center"/>
      <protection/>
    </xf>
    <xf numFmtId="0" fontId="15" fillId="0" borderId="0" xfId="64" applyFont="1" applyAlignment="1">
      <alignment horizontal="left" vertical="top"/>
      <protection/>
    </xf>
    <xf numFmtId="0" fontId="14" fillId="0" borderId="0" xfId="64" applyFont="1">
      <alignment/>
      <protection/>
    </xf>
    <xf numFmtId="0" fontId="15" fillId="0" borderId="0" xfId="64" applyFont="1" applyAlignment="1">
      <alignment horizontal="left" vertical="center"/>
      <protection/>
    </xf>
    <xf numFmtId="0" fontId="14" fillId="0" borderId="0" xfId="64" applyFont="1" applyAlignment="1">
      <alignment horizontal="center"/>
      <protection/>
    </xf>
    <xf numFmtId="0" fontId="14" fillId="20" borderId="30" xfId="64" applyFont="1" applyFill="1" applyBorder="1">
      <alignment/>
      <protection/>
    </xf>
    <xf numFmtId="0" fontId="14" fillId="20" borderId="31" xfId="64" applyFont="1" applyFill="1" applyBorder="1">
      <alignment/>
      <protection/>
    </xf>
    <xf numFmtId="0" fontId="14" fillId="20" borderId="32" xfId="64" applyFont="1" applyFill="1" applyBorder="1">
      <alignment/>
      <protection/>
    </xf>
    <xf numFmtId="0" fontId="14" fillId="20" borderId="0" xfId="64" applyFont="1" applyFill="1" applyBorder="1">
      <alignment/>
      <protection/>
    </xf>
    <xf numFmtId="0" fontId="14" fillId="0" borderId="37" xfId="64" applyFont="1" applyFill="1" applyBorder="1" applyAlignment="1">
      <alignment horizontal="center" vertical="center"/>
      <protection/>
    </xf>
    <xf numFmtId="0" fontId="14" fillId="0" borderId="19" xfId="64" applyFont="1" applyFill="1" applyBorder="1" applyAlignment="1">
      <alignment horizontal="center" vertical="center"/>
      <protection/>
    </xf>
    <xf numFmtId="0" fontId="14" fillId="0" borderId="19" xfId="64" applyFont="1" applyFill="1" applyBorder="1" applyAlignment="1">
      <alignment horizontal="center" vertical="center" wrapText="1"/>
      <protection/>
    </xf>
    <xf numFmtId="0" fontId="14" fillId="20" borderId="19" xfId="64" applyFont="1" applyFill="1" applyBorder="1" applyAlignment="1">
      <alignment horizontal="center" vertical="center" wrapText="1"/>
      <protection/>
    </xf>
    <xf numFmtId="0" fontId="14" fillId="0" borderId="19" xfId="64" applyFont="1" applyFill="1" applyBorder="1" applyAlignment="1">
      <alignment horizontal="center"/>
      <protection/>
    </xf>
    <xf numFmtId="49" fontId="14" fillId="0" borderId="19" xfId="64" applyNumberFormat="1" applyFont="1" applyFill="1" applyBorder="1" applyAlignment="1">
      <alignment horizontal="center"/>
      <protection/>
    </xf>
    <xf numFmtId="49" fontId="14" fillId="20" borderId="19" xfId="64" applyNumberFormat="1" applyFont="1" applyFill="1" applyBorder="1" applyAlignment="1">
      <alignment horizontal="center"/>
      <protection/>
    </xf>
    <xf numFmtId="49" fontId="14" fillId="0" borderId="20" xfId="64" applyNumberFormat="1" applyFont="1" applyFill="1" applyBorder="1" applyAlignment="1">
      <alignment horizontal="center"/>
      <protection/>
    </xf>
    <xf numFmtId="49" fontId="14" fillId="24" borderId="24" xfId="64" applyNumberFormat="1" applyFont="1" applyFill="1" applyBorder="1" applyAlignment="1">
      <alignment horizontal="center"/>
      <protection/>
    </xf>
    <xf numFmtId="49" fontId="14" fillId="24" borderId="47" xfId="64" applyNumberFormat="1" applyFont="1" applyFill="1" applyBorder="1" applyAlignment="1">
      <alignment horizontal="center"/>
      <protection/>
    </xf>
    <xf numFmtId="49" fontId="14" fillId="24" borderId="48" xfId="64" applyNumberFormat="1" applyFont="1" applyFill="1" applyBorder="1" applyAlignment="1">
      <alignment horizontal="center"/>
      <protection/>
    </xf>
    <xf numFmtId="0" fontId="15" fillId="0" borderId="34" xfId="64" applyFont="1" applyBorder="1">
      <alignment/>
      <protection/>
    </xf>
    <xf numFmtId="0" fontId="14" fillId="0" borderId="35" xfId="64" applyFont="1" applyBorder="1">
      <alignment/>
      <protection/>
    </xf>
    <xf numFmtId="0" fontId="14" fillId="0" borderId="36" xfId="64" applyFont="1" applyBorder="1">
      <alignment/>
      <protection/>
    </xf>
    <xf numFmtId="0" fontId="14" fillId="0" borderId="27" xfId="64" applyFont="1" applyFill="1" applyBorder="1" applyAlignment="1">
      <alignment horizontal="center"/>
      <protection/>
    </xf>
    <xf numFmtId="49" fontId="14" fillId="0" borderId="27" xfId="64" applyNumberFormat="1" applyFont="1" applyFill="1" applyBorder="1" applyAlignment="1">
      <alignment horizontal="center"/>
      <protection/>
    </xf>
    <xf numFmtId="49" fontId="15" fillId="24" borderId="29" xfId="64" applyNumberFormat="1" applyFont="1" applyFill="1" applyBorder="1" applyAlignment="1">
      <alignment horizontal="center"/>
      <protection/>
    </xf>
    <xf numFmtId="49" fontId="15" fillId="24" borderId="35" xfId="64" applyNumberFormat="1" applyFont="1" applyFill="1" applyBorder="1" applyAlignment="1">
      <alignment horizontal="center"/>
      <protection/>
    </xf>
    <xf numFmtId="49" fontId="15" fillId="24" borderId="36" xfId="64" applyNumberFormat="1" applyFont="1" applyFill="1" applyBorder="1" applyAlignment="1">
      <alignment horizontal="center"/>
      <protection/>
    </xf>
    <xf numFmtId="0" fontId="14" fillId="0" borderId="32" xfId="64" applyFont="1" applyBorder="1">
      <alignment/>
      <protection/>
    </xf>
    <xf numFmtId="0" fontId="14" fillId="0" borderId="0" xfId="64" applyFont="1" applyBorder="1">
      <alignment/>
      <protection/>
    </xf>
    <xf numFmtId="0" fontId="14" fillId="0" borderId="38" xfId="64" applyFont="1" applyBorder="1">
      <alignment/>
      <protection/>
    </xf>
    <xf numFmtId="0" fontId="14" fillId="0" borderId="37" xfId="64" applyFont="1" applyFill="1" applyBorder="1" applyAlignment="1">
      <alignment horizontal="center"/>
      <protection/>
    </xf>
    <xf numFmtId="49" fontId="14" fillId="0" borderId="37" xfId="64" applyNumberFormat="1" applyFont="1" applyFill="1" applyBorder="1" applyAlignment="1">
      <alignment horizontal="center"/>
      <protection/>
    </xf>
    <xf numFmtId="49" fontId="15" fillId="24" borderId="33" xfId="64" applyNumberFormat="1" applyFont="1" applyFill="1" applyBorder="1" applyAlignment="1">
      <alignment horizontal="center"/>
      <protection/>
    </xf>
    <xf numFmtId="49" fontId="15" fillId="24" borderId="0" xfId="64" applyNumberFormat="1" applyFont="1" applyFill="1" applyBorder="1" applyAlignment="1">
      <alignment horizontal="center"/>
      <protection/>
    </xf>
    <xf numFmtId="49" fontId="15" fillId="24" borderId="38" xfId="64" applyNumberFormat="1" applyFont="1" applyFill="1" applyBorder="1" applyAlignment="1">
      <alignment horizontal="center"/>
      <protection/>
    </xf>
    <xf numFmtId="0" fontId="19" fillId="20" borderId="32" xfId="64" applyFont="1" applyFill="1" applyBorder="1" applyAlignment="1">
      <alignment vertical="center"/>
      <protection/>
    </xf>
    <xf numFmtId="0" fontId="19" fillId="20" borderId="0" xfId="64" applyFont="1" applyFill="1">
      <alignment/>
      <protection/>
    </xf>
    <xf numFmtId="0" fontId="14" fillId="20" borderId="0" xfId="64" applyFont="1" applyFill="1" applyBorder="1" applyAlignment="1">
      <alignment vertical="center"/>
      <protection/>
    </xf>
    <xf numFmtId="0" fontId="19" fillId="20" borderId="0" xfId="64" applyFont="1" applyFill="1" applyBorder="1" applyAlignment="1">
      <alignment vertical="center"/>
      <protection/>
    </xf>
    <xf numFmtId="0" fontId="19" fillId="20" borderId="38" xfId="64" applyFont="1" applyFill="1" applyBorder="1" applyAlignment="1">
      <alignment vertical="center"/>
      <protection/>
    </xf>
    <xf numFmtId="0" fontId="19" fillId="0" borderId="37" xfId="64" applyFont="1" applyFill="1" applyBorder="1" applyAlignment="1">
      <alignment horizontal="center" vertical="center"/>
      <protection/>
    </xf>
    <xf numFmtId="0" fontId="19" fillId="25" borderId="37" xfId="64" applyFont="1" applyFill="1" applyBorder="1" applyAlignment="1">
      <alignment horizontal="center" vertical="center"/>
      <protection/>
    </xf>
    <xf numFmtId="0" fontId="20" fillId="24" borderId="33" xfId="64" applyFont="1" applyFill="1" applyBorder="1" applyAlignment="1">
      <alignment vertical="center"/>
      <protection/>
    </xf>
    <xf numFmtId="0" fontId="20" fillId="24" borderId="0" xfId="64" applyFont="1" applyFill="1" applyBorder="1" applyAlignment="1">
      <alignment vertical="center"/>
      <protection/>
    </xf>
    <xf numFmtId="0" fontId="20" fillId="24" borderId="38" xfId="64" applyFont="1" applyFill="1" applyBorder="1" applyAlignment="1">
      <alignment vertical="center"/>
      <protection/>
    </xf>
    <xf numFmtId="0" fontId="19" fillId="0" borderId="0" xfId="64" applyFont="1">
      <alignment/>
      <protection/>
    </xf>
    <xf numFmtId="0" fontId="14" fillId="20" borderId="32" xfId="64" applyFont="1" applyFill="1" applyBorder="1" applyAlignment="1">
      <alignment vertical="center"/>
      <protection/>
    </xf>
    <xf numFmtId="0" fontId="14" fillId="20" borderId="0" xfId="64" applyFont="1" applyFill="1">
      <alignment/>
      <protection/>
    </xf>
    <xf numFmtId="0" fontId="14" fillId="20" borderId="0" xfId="64" applyFont="1" applyFill="1" applyBorder="1" applyAlignment="1">
      <alignment vertical="center"/>
      <protection/>
    </xf>
    <xf numFmtId="0" fontId="14" fillId="20" borderId="38" xfId="64" applyFont="1" applyFill="1" applyBorder="1" applyAlignment="1">
      <alignment vertical="center"/>
      <protection/>
    </xf>
    <xf numFmtId="0" fontId="14" fillId="25" borderId="37" xfId="64" applyFont="1" applyFill="1" applyBorder="1" applyAlignment="1">
      <alignment horizontal="center" vertical="center"/>
      <protection/>
    </xf>
    <xf numFmtId="0" fontId="15" fillId="24" borderId="33" xfId="64" applyFont="1" applyFill="1" applyBorder="1" applyAlignment="1">
      <alignment vertical="center"/>
      <protection/>
    </xf>
    <xf numFmtId="0" fontId="15" fillId="24" borderId="0" xfId="64" applyFont="1" applyFill="1" applyBorder="1" applyAlignment="1">
      <alignment vertical="center"/>
      <protection/>
    </xf>
    <xf numFmtId="0" fontId="15" fillId="24" borderId="38" xfId="64" applyFont="1" applyFill="1" applyBorder="1" applyAlignment="1">
      <alignment vertical="center"/>
      <protection/>
    </xf>
    <xf numFmtId="204" fontId="15" fillId="24" borderId="33" xfId="64" applyNumberFormat="1" applyFont="1" applyFill="1" applyBorder="1" applyAlignment="1">
      <alignment horizontal="center" vertical="center"/>
      <protection/>
    </xf>
    <xf numFmtId="2" fontId="15" fillId="24" borderId="0" xfId="64" applyNumberFormat="1" applyFont="1" applyFill="1" applyBorder="1" applyAlignment="1">
      <alignment horizontal="center" vertical="center"/>
      <protection/>
    </xf>
    <xf numFmtId="2" fontId="15" fillId="24" borderId="38" xfId="64" applyNumberFormat="1" applyFont="1" applyFill="1" applyBorder="1" applyAlignment="1">
      <alignment horizontal="center" vertical="center"/>
      <protection/>
    </xf>
    <xf numFmtId="0" fontId="19" fillId="0" borderId="32" xfId="64" applyFont="1" applyBorder="1" applyAlignment="1">
      <alignment vertical="center"/>
      <protection/>
    </xf>
    <xf numFmtId="0" fontId="14" fillId="0" borderId="0" xfId="64" applyFont="1" applyBorder="1" applyAlignment="1">
      <alignment vertical="center"/>
      <protection/>
    </xf>
    <xf numFmtId="0" fontId="19" fillId="0" borderId="0" xfId="64" applyFont="1" applyBorder="1" applyAlignment="1">
      <alignment vertical="center"/>
      <protection/>
    </xf>
    <xf numFmtId="0" fontId="19" fillId="0" borderId="38" xfId="64" applyFont="1" applyBorder="1" applyAlignment="1">
      <alignment vertical="center"/>
      <protection/>
    </xf>
    <xf numFmtId="49" fontId="20" fillId="24" borderId="33" xfId="64" applyNumberFormat="1" applyFont="1" applyFill="1" applyBorder="1" applyAlignment="1">
      <alignment horizontal="center"/>
      <protection/>
    </xf>
    <xf numFmtId="49" fontId="20" fillId="24" borderId="0" xfId="64" applyNumberFormat="1" applyFont="1" applyFill="1" applyBorder="1" applyAlignment="1">
      <alignment horizontal="center"/>
      <protection/>
    </xf>
    <xf numFmtId="49" fontId="20" fillId="24" borderId="38" xfId="64" applyNumberFormat="1" applyFont="1" applyFill="1" applyBorder="1" applyAlignment="1">
      <alignment horizontal="center"/>
      <protection/>
    </xf>
    <xf numFmtId="0" fontId="15" fillId="24" borderId="23" xfId="64" applyFont="1" applyFill="1" applyBorder="1" applyAlignment="1">
      <alignment horizontal="center" vertical="center"/>
      <protection/>
    </xf>
    <xf numFmtId="204" fontId="15" fillId="24" borderId="33" xfId="64" applyNumberFormat="1" applyFont="1" applyFill="1" applyBorder="1" applyAlignment="1">
      <alignment horizontal="right"/>
      <protection/>
    </xf>
    <xf numFmtId="204" fontId="15" fillId="24" borderId="0" xfId="64" applyNumberFormat="1" applyFont="1" applyFill="1" applyBorder="1" applyAlignment="1">
      <alignment horizontal="right"/>
      <protection/>
    </xf>
    <xf numFmtId="204" fontId="15" fillId="24" borderId="38" xfId="64" applyNumberFormat="1" applyFont="1" applyFill="1" applyBorder="1" applyAlignment="1">
      <alignment horizontal="right"/>
      <protection/>
    </xf>
    <xf numFmtId="204" fontId="15" fillId="24" borderId="33" xfId="64" applyNumberFormat="1" applyFont="1" applyFill="1" applyBorder="1" applyAlignment="1">
      <alignment horizontal="right" vertical="center"/>
      <protection/>
    </xf>
    <xf numFmtId="204" fontId="15" fillId="24" borderId="0" xfId="64" applyNumberFormat="1" applyFont="1" applyFill="1" applyBorder="1" applyAlignment="1">
      <alignment horizontal="right" vertical="center"/>
      <protection/>
    </xf>
    <xf numFmtId="204" fontId="15" fillId="24" borderId="38" xfId="64" applyNumberFormat="1" applyFont="1" applyFill="1" applyBorder="1" applyAlignment="1">
      <alignment horizontal="right" vertical="center"/>
      <protection/>
    </xf>
    <xf numFmtId="0" fontId="14" fillId="0" borderId="38" xfId="64" applyFont="1" applyBorder="1" applyAlignment="1">
      <alignment vertical="center"/>
      <protection/>
    </xf>
    <xf numFmtId="2" fontId="15" fillId="24" borderId="33" xfId="64" applyNumberFormat="1" applyFont="1" applyFill="1" applyBorder="1" applyAlignment="1">
      <alignment horizontal="center" vertical="center"/>
      <protection/>
    </xf>
    <xf numFmtId="0" fontId="19" fillId="0" borderId="32" xfId="64" applyFont="1" applyBorder="1">
      <alignment/>
      <protection/>
    </xf>
    <xf numFmtId="0" fontId="14" fillId="0" borderId="39" xfId="64" applyFont="1" applyBorder="1">
      <alignment/>
      <protection/>
    </xf>
    <xf numFmtId="0" fontId="14" fillId="0" borderId="40" xfId="64" applyFont="1" applyBorder="1" applyAlignment="1">
      <alignment vertical="center"/>
      <protection/>
    </xf>
    <xf numFmtId="0" fontId="14" fillId="0" borderId="41" xfId="64" applyFont="1" applyBorder="1" applyAlignment="1">
      <alignment vertical="center"/>
      <protection/>
    </xf>
    <xf numFmtId="0" fontId="14" fillId="25" borderId="42" xfId="64" applyFont="1" applyFill="1" applyBorder="1" applyAlignment="1">
      <alignment horizontal="center" vertical="center"/>
      <protection/>
    </xf>
    <xf numFmtId="0" fontId="14" fillId="0" borderId="42" xfId="64" applyFont="1" applyFill="1" applyBorder="1" applyAlignment="1">
      <alignment horizontal="center" vertical="center"/>
      <protection/>
    </xf>
    <xf numFmtId="0" fontId="15" fillId="24" borderId="43" xfId="64" applyFont="1" applyFill="1" applyBorder="1" applyAlignment="1">
      <alignment horizontal="center" vertical="center"/>
      <protection/>
    </xf>
    <xf numFmtId="0" fontId="15" fillId="24" borderId="40" xfId="64" applyFont="1" applyFill="1" applyBorder="1" applyAlignment="1">
      <alignment horizontal="center" vertical="center"/>
      <protection/>
    </xf>
    <xf numFmtId="0" fontId="15" fillId="24" borderId="41" xfId="64" applyFont="1" applyFill="1" applyBorder="1" applyAlignment="1">
      <alignment horizontal="center" vertical="center"/>
      <protection/>
    </xf>
    <xf numFmtId="0" fontId="21" fillId="0" borderId="0" xfId="53" applyFont="1" applyAlignment="1" applyProtection="1">
      <alignment/>
      <protection/>
    </xf>
    <xf numFmtId="0" fontId="6" fillId="0" borderId="0" xfId="63" applyAlignment="1">
      <alignment wrapText="1"/>
      <protection/>
    </xf>
    <xf numFmtId="0" fontId="6" fillId="0" borderId="0" xfId="63">
      <alignment/>
      <protection/>
    </xf>
    <xf numFmtId="0" fontId="15" fillId="0" borderId="0" xfId="63" applyFont="1" applyAlignment="1">
      <alignment wrapText="1"/>
      <protection/>
    </xf>
    <xf numFmtId="0" fontId="22" fillId="0" borderId="0" xfId="63" applyFont="1" applyAlignment="1">
      <alignment wrapText="1"/>
      <protection/>
    </xf>
    <xf numFmtId="0" fontId="22" fillId="0" borderId="0" xfId="63" applyFont="1" applyAlignment="1">
      <alignment horizontal="centerContinuous" vertical="center" wrapText="1"/>
      <protection/>
    </xf>
    <xf numFmtId="0" fontId="4" fillId="0" borderId="0" xfId="63" applyFont="1">
      <alignment/>
      <protection/>
    </xf>
    <xf numFmtId="0" fontId="14" fillId="20" borderId="49" xfId="63" applyFont="1" applyFill="1" applyBorder="1" applyAlignment="1">
      <alignment horizontal="centerContinuous" vertical="center" wrapText="1"/>
      <protection/>
    </xf>
    <xf numFmtId="0" fontId="14" fillId="20" borderId="50" xfId="63" applyFont="1" applyFill="1" applyBorder="1" applyAlignment="1">
      <alignment horizontal="centerContinuous" vertical="center" wrapText="1"/>
      <protection/>
    </xf>
    <xf numFmtId="0" fontId="14" fillId="20" borderId="51" xfId="63" applyFont="1" applyFill="1" applyBorder="1" applyAlignment="1">
      <alignment horizontal="centerContinuous" vertical="center" wrapText="1"/>
      <protection/>
    </xf>
    <xf numFmtId="0" fontId="14" fillId="20" borderId="31" xfId="63" applyFont="1" applyFill="1" applyBorder="1" applyAlignment="1">
      <alignment horizontal="centerContinuous" vertical="center" wrapText="1"/>
      <protection/>
    </xf>
    <xf numFmtId="0" fontId="14" fillId="20" borderId="52" xfId="63" applyFont="1" applyFill="1" applyBorder="1" applyAlignment="1">
      <alignment horizontal="centerContinuous" vertical="center" wrapText="1"/>
      <protection/>
    </xf>
    <xf numFmtId="0" fontId="15" fillId="0" borderId="0" xfId="63" applyFont="1">
      <alignment/>
      <protection/>
    </xf>
    <xf numFmtId="0" fontId="14" fillId="20" borderId="37" xfId="63" applyFont="1" applyFill="1" applyBorder="1" applyAlignment="1">
      <alignment horizontal="center" vertical="center" wrapText="1"/>
      <protection/>
    </xf>
    <xf numFmtId="0" fontId="15" fillId="0" borderId="0" xfId="63" applyFont="1" applyAlignment="1">
      <alignment vertical="center" wrapText="1"/>
      <protection/>
    </xf>
    <xf numFmtId="0" fontId="14" fillId="20" borderId="19" xfId="63" applyFont="1" applyFill="1" applyBorder="1" applyAlignment="1">
      <alignment horizontal="center" vertical="center" wrapText="1"/>
      <protection/>
    </xf>
    <xf numFmtId="0" fontId="14" fillId="20" borderId="23" xfId="63" applyFont="1" applyFill="1" applyBorder="1" applyAlignment="1">
      <alignment horizontal="center" vertical="center" wrapText="1"/>
      <protection/>
    </xf>
    <xf numFmtId="0" fontId="14" fillId="0" borderId="23" xfId="63" applyFont="1" applyFill="1" applyBorder="1" applyAlignment="1">
      <alignment horizontal="center" vertical="center" wrapText="1"/>
      <protection/>
    </xf>
    <xf numFmtId="0" fontId="23" fillId="0" borderId="44" xfId="63" applyFont="1" applyFill="1" applyBorder="1" applyAlignment="1">
      <alignment horizontal="left" vertical="center" wrapText="1"/>
      <protection/>
    </xf>
    <xf numFmtId="0" fontId="14" fillId="0" borderId="45" xfId="63" applyFont="1" applyBorder="1" applyAlignment="1">
      <alignment horizontal="center" vertical="center" wrapText="1"/>
      <protection/>
    </xf>
    <xf numFmtId="0" fontId="14" fillId="0" borderId="46" xfId="63" applyFont="1" applyBorder="1" applyAlignment="1">
      <alignment horizontal="center" vertical="center" wrapText="1"/>
      <protection/>
    </xf>
    <xf numFmtId="0" fontId="14" fillId="25" borderId="20" xfId="63" applyFont="1" applyFill="1" applyBorder="1" applyAlignment="1">
      <alignment horizontal="center" vertical="center" wrapText="1"/>
      <protection/>
    </xf>
    <xf numFmtId="0" fontId="14" fillId="25" borderId="45" xfId="63" applyFont="1" applyFill="1" applyBorder="1" applyAlignment="1">
      <alignment horizontal="center" vertical="center" wrapText="1"/>
      <protection/>
    </xf>
    <xf numFmtId="0" fontId="14" fillId="25" borderId="46" xfId="63" applyFont="1" applyFill="1" applyBorder="1" applyAlignment="1">
      <alignment horizontal="center" vertical="center" wrapText="1"/>
      <protection/>
    </xf>
    <xf numFmtId="2" fontId="14" fillId="0" borderId="46" xfId="63" applyNumberFormat="1" applyFont="1" applyFill="1" applyBorder="1" applyAlignment="1">
      <alignment horizontal="center" vertical="center" wrapText="1"/>
      <protection/>
    </xf>
    <xf numFmtId="0" fontId="14" fillId="0" borderId="19" xfId="63" applyFont="1" applyBorder="1" applyAlignment="1">
      <alignment horizontal="center" vertical="center" wrapText="1"/>
      <protection/>
    </xf>
    <xf numFmtId="0" fontId="23" fillId="0" borderId="53" xfId="63" applyFont="1" applyFill="1" applyBorder="1" applyAlignment="1">
      <alignment vertical="center" wrapText="1"/>
      <protection/>
    </xf>
    <xf numFmtId="0" fontId="14" fillId="25" borderId="29" xfId="63" applyFont="1" applyFill="1" applyBorder="1" applyAlignment="1">
      <alignment horizontal="center" vertical="center" wrapText="1"/>
      <protection/>
    </xf>
    <xf numFmtId="0" fontId="14" fillId="25" borderId="35" xfId="63" applyFont="1" applyFill="1" applyBorder="1" applyAlignment="1">
      <alignment horizontal="center" vertical="center" wrapText="1"/>
      <protection/>
    </xf>
    <xf numFmtId="0" fontId="14" fillId="25" borderId="36" xfId="63" applyFont="1" applyFill="1" applyBorder="1" applyAlignment="1">
      <alignment horizontal="center" vertical="center" wrapText="1"/>
      <protection/>
    </xf>
    <xf numFmtId="2" fontId="14" fillId="25" borderId="36" xfId="63" applyNumberFormat="1" applyFont="1" applyFill="1" applyBorder="1" applyAlignment="1">
      <alignment horizontal="center" vertical="center" wrapText="1"/>
      <protection/>
    </xf>
    <xf numFmtId="0" fontId="17" fillId="0" borderId="23" xfId="63" applyFont="1" applyBorder="1" applyAlignment="1">
      <alignment horizontal="center" vertical="center" wrapText="1"/>
      <protection/>
    </xf>
    <xf numFmtId="0" fontId="24" fillId="20" borderId="54" xfId="63" applyFont="1" applyFill="1" applyBorder="1" applyAlignment="1">
      <alignment horizontal="left" vertical="center" wrapText="1" indent="2"/>
      <protection/>
    </xf>
    <xf numFmtId="0" fontId="14" fillId="25" borderId="33" xfId="63" applyFont="1" applyFill="1" applyBorder="1" applyAlignment="1">
      <alignment horizontal="center" vertical="center" wrapText="1"/>
      <protection/>
    </xf>
    <xf numFmtId="0" fontId="14" fillId="25" borderId="0" xfId="63" applyFont="1" applyFill="1" applyBorder="1" applyAlignment="1">
      <alignment horizontal="center" vertical="center" wrapText="1"/>
      <protection/>
    </xf>
    <xf numFmtId="0" fontId="14" fillId="25" borderId="38" xfId="63" applyFont="1" applyFill="1" applyBorder="1" applyAlignment="1">
      <alignment horizontal="center" vertical="center" wrapText="1"/>
      <protection/>
    </xf>
    <xf numFmtId="2" fontId="14" fillId="25" borderId="38" xfId="63" applyNumberFormat="1" applyFont="1" applyFill="1" applyBorder="1" applyAlignment="1">
      <alignment horizontal="center" vertical="center" wrapText="1"/>
      <protection/>
    </xf>
    <xf numFmtId="0" fontId="14" fillId="20" borderId="54" xfId="63" applyFont="1" applyFill="1" applyBorder="1" applyAlignment="1">
      <alignment horizontal="left" vertical="center" wrapText="1" indent="2"/>
      <protection/>
    </xf>
    <xf numFmtId="0" fontId="14" fillId="25" borderId="33" xfId="63" applyFont="1" applyFill="1" applyBorder="1" applyAlignment="1">
      <alignment horizontal="center"/>
      <protection/>
    </xf>
    <xf numFmtId="0" fontId="14" fillId="25" borderId="0" xfId="63" applyFont="1" applyFill="1" applyBorder="1" applyAlignment="1">
      <alignment horizontal="center"/>
      <protection/>
    </xf>
    <xf numFmtId="0" fontId="14" fillId="25" borderId="38" xfId="63" applyFont="1" applyFill="1" applyBorder="1" applyAlignment="1">
      <alignment horizontal="center"/>
      <protection/>
    </xf>
    <xf numFmtId="0" fontId="14" fillId="0" borderId="33" xfId="63" applyFont="1" applyBorder="1" applyAlignment="1">
      <alignment horizontal="center"/>
      <protection/>
    </xf>
    <xf numFmtId="0" fontId="14" fillId="0" borderId="0" xfId="63" applyFont="1" applyBorder="1" applyAlignment="1">
      <alignment horizontal="center"/>
      <protection/>
    </xf>
    <xf numFmtId="0" fontId="14" fillId="0" borderId="38" xfId="63" applyFont="1" applyBorder="1" applyAlignment="1">
      <alignment horizontal="center"/>
      <protection/>
    </xf>
    <xf numFmtId="2" fontId="14" fillId="0" borderId="38" xfId="63" applyNumberFormat="1" applyFont="1" applyBorder="1" applyAlignment="1">
      <alignment horizontal="center"/>
      <protection/>
    </xf>
    <xf numFmtId="0" fontId="14" fillId="20" borderId="55" xfId="63" applyFont="1" applyFill="1" applyBorder="1" applyAlignment="1">
      <alignment horizontal="left" vertical="center" wrapText="1" indent="2"/>
      <protection/>
    </xf>
    <xf numFmtId="0" fontId="14" fillId="25" borderId="43" xfId="63" applyFont="1" applyFill="1" applyBorder="1" applyAlignment="1">
      <alignment horizontal="center"/>
      <protection/>
    </xf>
    <xf numFmtId="0" fontId="14" fillId="25" borderId="40" xfId="63" applyFont="1" applyFill="1" applyBorder="1" applyAlignment="1">
      <alignment horizontal="center"/>
      <protection/>
    </xf>
    <xf numFmtId="0" fontId="14" fillId="25" borderId="41" xfId="63" applyFont="1" applyFill="1" applyBorder="1" applyAlignment="1">
      <alignment horizontal="center"/>
      <protection/>
    </xf>
    <xf numFmtId="0" fontId="14" fillId="0" borderId="43" xfId="63" applyFont="1" applyBorder="1" applyAlignment="1">
      <alignment horizontal="center"/>
      <protection/>
    </xf>
    <xf numFmtId="0" fontId="14" fillId="0" borderId="40" xfId="63" applyFont="1" applyBorder="1" applyAlignment="1">
      <alignment horizontal="center"/>
      <protection/>
    </xf>
    <xf numFmtId="0" fontId="14" fillId="0" borderId="41" xfId="63" applyFont="1" applyBorder="1" applyAlignment="1">
      <alignment horizontal="center"/>
      <protection/>
    </xf>
    <xf numFmtId="2" fontId="14" fillId="0" borderId="41" xfId="63" applyNumberFormat="1" applyFont="1" applyBorder="1" applyAlignment="1">
      <alignment horizontal="center"/>
      <protection/>
    </xf>
    <xf numFmtId="0" fontId="14" fillId="0" borderId="0" xfId="63" applyFont="1" applyFill="1" applyBorder="1" applyAlignment="1">
      <alignment horizontal="left" vertical="center" wrapText="1" indent="2"/>
      <protection/>
    </xf>
    <xf numFmtId="0" fontId="14" fillId="0" borderId="0" xfId="63" applyFont="1" applyFill="1" applyBorder="1" applyAlignment="1">
      <alignment horizontal="center"/>
      <protection/>
    </xf>
    <xf numFmtId="2" fontId="14" fillId="0" borderId="0" xfId="63" applyNumberFormat="1" applyFont="1" applyFill="1" applyBorder="1" applyAlignment="1">
      <alignment horizontal="center"/>
      <protection/>
    </xf>
    <xf numFmtId="0" fontId="4" fillId="0" borderId="0" xfId="68" applyFont="1">
      <alignment/>
      <protection/>
    </xf>
    <xf numFmtId="0" fontId="6" fillId="0" borderId="0" xfId="68">
      <alignment/>
      <protection/>
    </xf>
    <xf numFmtId="0" fontId="13" fillId="0" borderId="0" xfId="67" applyFont="1" applyBorder="1" applyAlignment="1">
      <alignment vertical="center"/>
      <protection/>
    </xf>
    <xf numFmtId="0" fontId="6" fillId="0" borderId="0" xfId="68" applyBorder="1">
      <alignment/>
      <protection/>
    </xf>
    <xf numFmtId="0" fontId="14" fillId="0" borderId="0" xfId="67" applyFont="1" applyBorder="1" applyAlignment="1">
      <alignment horizontal="left" vertical="top"/>
      <protection/>
    </xf>
    <xf numFmtId="0" fontId="14" fillId="0" borderId="0" xfId="67" applyFont="1" applyBorder="1">
      <alignment/>
      <protection/>
    </xf>
    <xf numFmtId="0" fontId="15" fillId="0" borderId="0" xfId="67" applyFont="1" applyBorder="1" applyAlignment="1">
      <alignment horizontal="left" vertical="center"/>
      <protection/>
    </xf>
    <xf numFmtId="0" fontId="14" fillId="0" borderId="0" xfId="67" applyFont="1" applyBorder="1" applyAlignment="1">
      <alignment horizontal="center"/>
      <protection/>
    </xf>
    <xf numFmtId="0" fontId="14" fillId="0" borderId="56" xfId="67" applyFont="1" applyFill="1" applyBorder="1">
      <alignment/>
      <protection/>
    </xf>
    <xf numFmtId="0" fontId="14" fillId="0" borderId="57" xfId="67" applyFont="1" applyFill="1" applyBorder="1" applyAlignment="1">
      <alignment horizontal="center" vertical="center" wrapText="1"/>
      <protection/>
    </xf>
    <xf numFmtId="0" fontId="14" fillId="0" borderId="58" xfId="67" applyFont="1" applyFill="1" applyBorder="1" applyAlignment="1">
      <alignment horizontal="center" vertical="center" wrapText="1"/>
      <protection/>
    </xf>
    <xf numFmtId="0" fontId="14" fillId="0" borderId="59" xfId="67" applyFont="1" applyFill="1" applyBorder="1" applyAlignment="1">
      <alignment horizontal="center" vertical="center" wrapText="1"/>
      <protection/>
    </xf>
    <xf numFmtId="0" fontId="14" fillId="0" borderId="22" xfId="67" applyFont="1" applyFill="1" applyBorder="1">
      <alignment/>
      <protection/>
    </xf>
    <xf numFmtId="49" fontId="14" fillId="0" borderId="23" xfId="67" applyNumberFormat="1" applyFont="1" applyFill="1" applyBorder="1" applyAlignment="1">
      <alignment horizontal="center"/>
      <protection/>
    </xf>
    <xf numFmtId="49" fontId="14" fillId="0" borderId="24" xfId="67" applyNumberFormat="1" applyFont="1" applyFill="1" applyBorder="1" applyAlignment="1">
      <alignment horizontal="center"/>
      <protection/>
    </xf>
    <xf numFmtId="0" fontId="6" fillId="0" borderId="60" xfId="68" applyFill="1" applyBorder="1">
      <alignment/>
      <protection/>
    </xf>
    <xf numFmtId="0" fontId="15" fillId="0" borderId="22" xfId="67" applyFont="1" applyFill="1" applyBorder="1" applyAlignment="1">
      <alignment wrapText="1"/>
      <protection/>
    </xf>
    <xf numFmtId="0" fontId="14" fillId="0" borderId="23" xfId="67" applyFont="1" applyFill="1" applyBorder="1">
      <alignment/>
      <protection/>
    </xf>
    <xf numFmtId="0" fontId="14" fillId="0" borderId="24" xfId="67" applyNumberFormat="1" applyFont="1" applyFill="1" applyBorder="1">
      <alignment/>
      <protection/>
    </xf>
    <xf numFmtId="0" fontId="14" fillId="0" borderId="60" xfId="67" applyFont="1" applyFill="1" applyBorder="1">
      <alignment/>
      <protection/>
    </xf>
    <xf numFmtId="0" fontId="14" fillId="0" borderId="22" xfId="67" applyFont="1" applyFill="1" applyBorder="1" applyAlignment="1">
      <alignment wrapText="1"/>
      <protection/>
    </xf>
    <xf numFmtId="0" fontId="6" fillId="0" borderId="23" xfId="68" applyFill="1" applyBorder="1">
      <alignment/>
      <protection/>
    </xf>
    <xf numFmtId="0" fontId="14" fillId="0" borderId="61" xfId="67" applyFont="1" applyFill="1" applyBorder="1" applyAlignment="1">
      <alignment wrapText="1"/>
      <protection/>
    </xf>
    <xf numFmtId="0" fontId="14" fillId="0" borderId="62" xfId="67" applyFont="1" applyFill="1" applyBorder="1">
      <alignment/>
      <protection/>
    </xf>
    <xf numFmtId="0" fontId="6" fillId="0" borderId="62" xfId="68" applyFill="1" applyBorder="1">
      <alignment/>
      <protection/>
    </xf>
    <xf numFmtId="0" fontId="25" fillId="0" borderId="0" xfId="61" applyFont="1" applyFill="1" applyBorder="1" applyAlignment="1">
      <alignment vertical="top"/>
      <protection/>
    </xf>
    <xf numFmtId="0" fontId="26" fillId="0" borderId="0" xfId="61" applyFont="1" applyBorder="1" applyAlignment="1">
      <alignment horizontal="centerContinuous" vertical="center"/>
      <protection/>
    </xf>
    <xf numFmtId="0" fontId="25" fillId="0" borderId="0" xfId="61" applyFont="1" applyBorder="1" applyAlignment="1">
      <alignment horizontal="centerContinuous" vertical="center"/>
      <protection/>
    </xf>
    <xf numFmtId="0" fontId="25" fillId="0" borderId="0" xfId="61" applyFont="1" applyBorder="1" applyAlignment="1">
      <alignment horizontal="centerContinuous" vertical="top" wrapText="1"/>
      <protection/>
    </xf>
    <xf numFmtId="0" fontId="27" fillId="0" borderId="0" xfId="61" applyFont="1" applyBorder="1" applyAlignment="1">
      <alignment horizontal="centerContinuous" vertical="top" wrapText="1"/>
      <protection/>
    </xf>
    <xf numFmtId="0" fontId="6" fillId="0" borderId="0" xfId="61" applyFont="1" applyBorder="1" applyAlignment="1">
      <alignment horizontal="centerContinuous" vertical="top"/>
      <protection/>
    </xf>
    <xf numFmtId="0" fontId="6" fillId="0" borderId="0" xfId="61" applyFont="1" applyFill="1" applyBorder="1" applyAlignment="1">
      <alignment vertical="top"/>
      <protection/>
    </xf>
    <xf numFmtId="0" fontId="6" fillId="0" borderId="0" xfId="61" applyFont="1" applyBorder="1" applyAlignment="1">
      <alignment vertical="top"/>
      <protection/>
    </xf>
    <xf numFmtId="0" fontId="25" fillId="0" borderId="38" xfId="61" applyFont="1" applyBorder="1" applyAlignment="1">
      <alignment horizontal="right"/>
      <protection/>
    </xf>
    <xf numFmtId="0" fontId="30" fillId="0" borderId="0" xfId="61" applyFont="1" applyBorder="1" applyAlignment="1">
      <alignment vertical="center" wrapText="1"/>
      <protection/>
    </xf>
    <xf numFmtId="0" fontId="25" fillId="0" borderId="0" xfId="61" applyFont="1" applyBorder="1" applyAlignment="1">
      <alignment vertical="center" wrapText="1"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31" fillId="0" borderId="63" xfId="61" applyFont="1" applyBorder="1" applyAlignment="1">
      <alignment horizontal="right"/>
      <protection/>
    </xf>
    <xf numFmtId="0" fontId="29" fillId="0" borderId="63" xfId="61" applyFont="1" applyBorder="1" applyAlignment="1">
      <alignment horizontal="center" wrapText="1"/>
      <protection/>
    </xf>
    <xf numFmtId="0" fontId="32" fillId="0" borderId="0" xfId="0" applyFont="1" applyBorder="1" applyAlignment="1">
      <alignment/>
    </xf>
    <xf numFmtId="0" fontId="14" fillId="0" borderId="63" xfId="61" applyFont="1" applyBorder="1" applyAlignment="1">
      <alignment horizontal="center" vertical="center" wrapText="1"/>
      <protection/>
    </xf>
    <xf numFmtId="0" fontId="30" fillId="0" borderId="63" xfId="61" applyFont="1" applyBorder="1" applyAlignment="1">
      <alignment horizontal="center" vertical="center" wrapText="1"/>
      <protection/>
    </xf>
    <xf numFmtId="0" fontId="25" fillId="0" borderId="63" xfId="61" applyFont="1" applyBorder="1" applyAlignment="1">
      <alignment vertical="center" wrapText="1"/>
      <protection/>
    </xf>
    <xf numFmtId="0" fontId="6" fillId="0" borderId="63" xfId="61" applyFont="1" applyBorder="1">
      <alignment/>
      <protection/>
    </xf>
    <xf numFmtId="0" fontId="33" fillId="20" borderId="10" xfId="61" applyFont="1" applyFill="1" applyBorder="1" applyAlignment="1">
      <alignment vertical="center" wrapText="1"/>
      <protection/>
    </xf>
    <xf numFmtId="0" fontId="34" fillId="0" borderId="0" xfId="61" applyFont="1" applyFill="1" applyBorder="1">
      <alignment/>
      <protection/>
    </xf>
    <xf numFmtId="0" fontId="34" fillId="20" borderId="0" xfId="61" applyFont="1" applyFill="1" applyBorder="1">
      <alignment/>
      <protection/>
    </xf>
    <xf numFmtId="0" fontId="33" fillId="20" borderId="64" xfId="61" applyFont="1" applyFill="1" applyBorder="1" applyAlignment="1">
      <alignment vertical="center" wrapText="1"/>
      <protection/>
    </xf>
    <xf numFmtId="0" fontId="35" fillId="0" borderId="37" xfId="61" applyFont="1" applyFill="1" applyBorder="1" applyAlignment="1">
      <alignment vertical="center" wrapText="1"/>
      <protection/>
    </xf>
    <xf numFmtId="0" fontId="33" fillId="20" borderId="48" xfId="0" applyFont="1" applyFill="1" applyBorder="1" applyAlignment="1">
      <alignment horizontal="centerContinuous" vertical="center"/>
    </xf>
    <xf numFmtId="0" fontId="33" fillId="26" borderId="23" xfId="61" applyFont="1" applyFill="1" applyBorder="1" applyAlignment="1">
      <alignment horizontal="center" vertical="center" wrapText="1"/>
      <protection/>
    </xf>
    <xf numFmtId="0" fontId="33" fillId="26" borderId="25" xfId="61" applyFont="1" applyFill="1" applyBorder="1" applyAlignment="1">
      <alignment horizontal="center" vertical="center" wrapText="1"/>
      <protection/>
    </xf>
    <xf numFmtId="0" fontId="33" fillId="20" borderId="27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4" fillId="0" borderId="0" xfId="61" applyFont="1" applyFill="1" applyBorder="1" applyAlignment="1">
      <alignment wrapText="1"/>
      <protection/>
    </xf>
    <xf numFmtId="0" fontId="34" fillId="20" borderId="0" xfId="61" applyFont="1" applyFill="1" applyBorder="1" applyAlignment="1">
      <alignment wrapText="1"/>
      <protection/>
    </xf>
    <xf numFmtId="0" fontId="35" fillId="0" borderId="19" xfId="61" applyFont="1" applyFill="1" applyBorder="1" applyAlignment="1">
      <alignment vertical="center" wrapText="1"/>
      <protection/>
    </xf>
    <xf numFmtId="0" fontId="33" fillId="20" borderId="18" xfId="61" applyFont="1" applyFill="1" applyBorder="1" applyAlignment="1">
      <alignment vertical="center" wrapText="1"/>
      <protection/>
    </xf>
    <xf numFmtId="0" fontId="33" fillId="20" borderId="48" xfId="61" applyFont="1" applyFill="1" applyBorder="1" applyAlignment="1">
      <alignment horizontal="center" vertical="center" wrapText="1"/>
      <protection/>
    </xf>
    <xf numFmtId="0" fontId="33" fillId="0" borderId="48" xfId="61" applyFont="1" applyFill="1" applyBorder="1" applyAlignment="1">
      <alignment horizontal="center" vertical="center" wrapText="1"/>
      <protection/>
    </xf>
    <xf numFmtId="0" fontId="33" fillId="0" borderId="23" xfId="61" applyFont="1" applyFill="1" applyBorder="1" applyAlignment="1">
      <alignment horizontal="center" vertical="center" wrapText="1"/>
      <protection/>
    </xf>
    <xf numFmtId="0" fontId="33" fillId="26" borderId="48" xfId="61" applyFont="1" applyFill="1" applyBorder="1" applyAlignment="1">
      <alignment horizontal="center" vertical="center" wrapText="1"/>
      <protection/>
    </xf>
    <xf numFmtId="0" fontId="37" fillId="0" borderId="0" xfId="61" applyFont="1" applyFill="1" applyBorder="1" applyAlignment="1">
      <alignment wrapText="1"/>
      <protection/>
    </xf>
    <xf numFmtId="0" fontId="37" fillId="20" borderId="0" xfId="61" applyFont="1" applyFill="1" applyBorder="1" applyAlignment="1">
      <alignment wrapText="1"/>
      <protection/>
    </xf>
    <xf numFmtId="0" fontId="38" fillId="26" borderId="65" xfId="61" applyFont="1" applyFill="1" applyBorder="1" applyAlignment="1">
      <alignment vertical="center" wrapText="1"/>
      <protection/>
    </xf>
    <xf numFmtId="9" fontId="33" fillId="26" borderId="27" xfId="61" applyNumberFormat="1" applyFont="1" applyFill="1" applyBorder="1" applyAlignment="1" quotePrefix="1">
      <alignment horizontal="center" vertical="center" wrapText="1"/>
      <protection/>
    </xf>
    <xf numFmtId="9" fontId="33" fillId="26" borderId="27" xfId="61" applyNumberFormat="1" applyFont="1" applyFill="1" applyBorder="1" applyAlignment="1" quotePrefix="1">
      <alignment vertical="center" wrapText="1"/>
      <protection/>
    </xf>
    <xf numFmtId="9" fontId="33" fillId="0" borderId="29" xfId="61" applyNumberFormat="1" applyFont="1" applyFill="1" applyBorder="1" applyAlignment="1" quotePrefix="1">
      <alignment vertical="center" wrapText="1"/>
      <protection/>
    </xf>
    <xf numFmtId="9" fontId="33" fillId="0" borderId="35" xfId="61" applyNumberFormat="1" applyFont="1" applyFill="1" applyBorder="1" applyAlignment="1" quotePrefix="1">
      <alignment vertical="center" wrapText="1"/>
      <protection/>
    </xf>
    <xf numFmtId="9" fontId="33" fillId="0" borderId="36" xfId="61" applyNumberFormat="1" applyFont="1" applyFill="1" applyBorder="1" applyAlignment="1" quotePrefix="1">
      <alignment vertical="center" wrapText="1"/>
      <protection/>
    </xf>
    <xf numFmtId="9" fontId="33" fillId="0" borderId="27" xfId="61" applyNumberFormat="1" applyFont="1" applyFill="1" applyBorder="1" applyAlignment="1" quotePrefix="1">
      <alignment vertical="center" wrapText="1"/>
      <protection/>
    </xf>
    <xf numFmtId="9" fontId="33" fillId="26" borderId="29" xfId="61" applyNumberFormat="1" applyFont="1" applyFill="1" applyBorder="1" applyAlignment="1" quotePrefix="1">
      <alignment horizontal="center" vertical="center" wrapText="1"/>
      <protection/>
    </xf>
    <xf numFmtId="9" fontId="33" fillId="26" borderId="35" xfId="61" applyNumberFormat="1" applyFont="1" applyFill="1" applyBorder="1" applyAlignment="1" quotePrefix="1">
      <alignment horizontal="center" vertical="center" wrapText="1"/>
      <protection/>
    </xf>
    <xf numFmtId="9" fontId="33" fillId="26" borderId="36" xfId="61" applyNumberFormat="1" applyFont="1" applyFill="1" applyBorder="1" applyAlignment="1" quotePrefix="1">
      <alignment horizontal="center" vertical="center" wrapText="1"/>
      <protection/>
    </xf>
    <xf numFmtId="9" fontId="33" fillId="26" borderId="27" xfId="61" applyNumberFormat="1" applyFont="1" applyFill="1" applyBorder="1" applyAlignment="1" quotePrefix="1">
      <alignment horizontal="center" vertical="center"/>
      <protection/>
    </xf>
    <xf numFmtId="0" fontId="40" fillId="0" borderId="0" xfId="61" applyFont="1" applyFill="1" applyBorder="1" applyAlignment="1">
      <alignment vertical="center" wrapText="1"/>
      <protection/>
    </xf>
    <xf numFmtId="0" fontId="40" fillId="0" borderId="0" xfId="61" applyFont="1" applyBorder="1" applyAlignment="1">
      <alignment vertical="center" wrapText="1"/>
      <protection/>
    </xf>
    <xf numFmtId="9" fontId="38" fillId="20" borderId="64" xfId="61" applyNumberFormat="1" applyFont="1" applyFill="1" applyBorder="1" applyAlignment="1">
      <alignment horizontal="left" vertical="center" wrapText="1"/>
      <protection/>
    </xf>
    <xf numFmtId="9" fontId="33" fillId="25" borderId="33" xfId="61" applyNumberFormat="1" applyFont="1" applyFill="1" applyBorder="1" applyAlignment="1" quotePrefix="1">
      <alignment horizontal="center" vertical="center" wrapText="1"/>
      <protection/>
    </xf>
    <xf numFmtId="9" fontId="33" fillId="25" borderId="0" xfId="61" applyNumberFormat="1" applyFont="1" applyFill="1" applyBorder="1" applyAlignment="1" quotePrefix="1">
      <alignment horizontal="center" vertical="center" wrapText="1"/>
      <protection/>
    </xf>
    <xf numFmtId="9" fontId="33" fillId="25" borderId="38" xfId="61" applyNumberFormat="1" applyFont="1" applyFill="1" applyBorder="1" applyAlignment="1" quotePrefix="1">
      <alignment horizontal="center" vertical="center" wrapText="1"/>
      <protection/>
    </xf>
    <xf numFmtId="9" fontId="38" fillId="20" borderId="18" xfId="61" applyNumberFormat="1" applyFont="1" applyFill="1" applyBorder="1" applyAlignment="1">
      <alignment horizontal="left" vertical="center" wrapText="1"/>
      <protection/>
    </xf>
    <xf numFmtId="9" fontId="33" fillId="25" borderId="20" xfId="61" applyNumberFormat="1" applyFont="1" applyFill="1" applyBorder="1" applyAlignment="1" quotePrefix="1">
      <alignment horizontal="center" vertical="center" wrapText="1"/>
      <protection/>
    </xf>
    <xf numFmtId="9" fontId="33" fillId="25" borderId="45" xfId="61" applyNumberFormat="1" applyFont="1" applyFill="1" applyBorder="1" applyAlignment="1" quotePrefix="1">
      <alignment horizontal="center" vertical="center" wrapText="1"/>
      <protection/>
    </xf>
    <xf numFmtId="9" fontId="33" fillId="25" borderId="46" xfId="61" applyNumberFormat="1" applyFont="1" applyFill="1" applyBorder="1" applyAlignment="1" quotePrefix="1">
      <alignment horizontal="center" vertical="center" wrapText="1"/>
      <protection/>
    </xf>
    <xf numFmtId="9" fontId="38" fillId="26" borderId="64" xfId="61" applyNumberFormat="1" applyFont="1" applyFill="1" applyBorder="1" applyAlignment="1">
      <alignment horizontal="center" vertical="center" wrapText="1"/>
      <protection/>
    </xf>
    <xf numFmtId="0" fontId="33" fillId="25" borderId="33" xfId="61" applyFont="1" applyFill="1" applyBorder="1" applyAlignment="1">
      <alignment vertical="center" wrapText="1"/>
      <protection/>
    </xf>
    <xf numFmtId="0" fontId="33" fillId="25" borderId="0" xfId="61" applyFont="1" applyFill="1" applyBorder="1" applyAlignment="1">
      <alignment vertical="center" wrapText="1"/>
      <protection/>
    </xf>
    <xf numFmtId="0" fontId="33" fillId="25" borderId="0" xfId="61" applyFont="1" applyFill="1" applyBorder="1" applyAlignment="1">
      <alignment vertical="center"/>
      <protection/>
    </xf>
    <xf numFmtId="0" fontId="33" fillId="25" borderId="38" xfId="61" applyFont="1" applyFill="1" applyBorder="1" applyAlignment="1">
      <alignment vertical="center"/>
      <protection/>
    </xf>
    <xf numFmtId="0" fontId="33" fillId="25" borderId="37" xfId="61" applyFont="1" applyFill="1" applyBorder="1" applyAlignment="1">
      <alignment vertical="center"/>
      <protection/>
    </xf>
    <xf numFmtId="0" fontId="33" fillId="25" borderId="33" xfId="6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33" fillId="25" borderId="33" xfId="61" applyFont="1" applyFill="1" applyBorder="1" applyAlignment="1">
      <alignment horizontal="center" vertical="center" wrapText="1"/>
      <protection/>
    </xf>
    <xf numFmtId="0" fontId="33" fillId="25" borderId="0" xfId="61" applyFont="1" applyFill="1" applyBorder="1" applyAlignment="1">
      <alignment horizontal="center" vertical="center" wrapText="1"/>
      <protection/>
    </xf>
    <xf numFmtId="0" fontId="35" fillId="25" borderId="33" xfId="61" applyFont="1" applyFill="1" applyBorder="1" applyAlignment="1">
      <alignment horizontal="left" vertical="center" wrapText="1"/>
      <protection/>
    </xf>
    <xf numFmtId="0" fontId="35" fillId="25" borderId="0" xfId="61" applyFont="1" applyFill="1" applyBorder="1" applyAlignment="1">
      <alignment horizontal="left" vertical="center" wrapText="1"/>
      <protection/>
    </xf>
    <xf numFmtId="0" fontId="35" fillId="25" borderId="0" xfId="61" applyFont="1" applyFill="1" applyBorder="1" applyAlignment="1">
      <alignment vertical="center"/>
      <protection/>
    </xf>
    <xf numFmtId="0" fontId="35" fillId="25" borderId="38" xfId="61" applyFont="1" applyFill="1" applyBorder="1" applyAlignment="1">
      <alignment vertical="center"/>
      <protection/>
    </xf>
    <xf numFmtId="0" fontId="35" fillId="25" borderId="33" xfId="61" applyFont="1" applyFill="1" applyBorder="1" applyAlignment="1">
      <alignment vertical="center"/>
      <protection/>
    </xf>
    <xf numFmtId="0" fontId="18" fillId="0" borderId="0" xfId="61" applyFont="1" applyFill="1" applyBorder="1" applyAlignment="1">
      <alignment vertical="center"/>
      <protection/>
    </xf>
    <xf numFmtId="0" fontId="18" fillId="0" borderId="0" xfId="61" applyFont="1" applyBorder="1" applyAlignment="1">
      <alignment vertical="center"/>
      <protection/>
    </xf>
    <xf numFmtId="0" fontId="41" fillId="20" borderId="64" xfId="61" applyFont="1" applyFill="1" applyBorder="1" applyAlignment="1">
      <alignment horizontal="right" vertical="center" wrapText="1"/>
      <protection/>
    </xf>
    <xf numFmtId="0" fontId="33" fillId="25" borderId="33" xfId="61" applyFont="1" applyFill="1" applyBorder="1" applyAlignment="1">
      <alignment horizontal="left" vertical="center" wrapText="1"/>
      <protection/>
    </xf>
    <xf numFmtId="0" fontId="33" fillId="25" borderId="0" xfId="61" applyFont="1" applyFill="1" applyBorder="1" applyAlignment="1">
      <alignment horizontal="left" vertical="center" wrapText="1"/>
      <protection/>
    </xf>
    <xf numFmtId="0" fontId="35" fillId="25" borderId="33" xfId="61" applyFont="1" applyFill="1" applyBorder="1" applyAlignment="1">
      <alignment vertical="center" wrapText="1"/>
      <protection/>
    </xf>
    <xf numFmtId="0" fontId="35" fillId="25" borderId="0" xfId="61" applyFont="1" applyFill="1" applyBorder="1" applyAlignment="1">
      <alignment vertical="center" wrapText="1"/>
      <protection/>
    </xf>
    <xf numFmtId="9" fontId="38" fillId="0" borderId="64" xfId="61" applyNumberFormat="1" applyFont="1" applyFill="1" applyBorder="1" applyAlignment="1">
      <alignment horizontal="center" vertical="center" wrapText="1"/>
      <protection/>
    </xf>
    <xf numFmtId="9" fontId="38" fillId="0" borderId="66" xfId="61" applyNumberFormat="1" applyFont="1" applyFill="1" applyBorder="1" applyAlignment="1">
      <alignment horizontal="center" vertical="center" wrapText="1"/>
      <protection/>
    </xf>
    <xf numFmtId="0" fontId="33" fillId="25" borderId="67" xfId="61" applyFont="1" applyFill="1" applyBorder="1" applyAlignment="1">
      <alignment vertical="center" wrapText="1"/>
      <protection/>
    </xf>
    <xf numFmtId="0" fontId="33" fillId="25" borderId="63" xfId="61" applyFont="1" applyFill="1" applyBorder="1" applyAlignment="1">
      <alignment vertical="center" wrapText="1"/>
      <protection/>
    </xf>
    <xf numFmtId="0" fontId="33" fillId="25" borderId="63" xfId="61" applyFont="1" applyFill="1" applyBorder="1" applyAlignment="1">
      <alignment vertical="center"/>
      <protection/>
    </xf>
    <xf numFmtId="0" fontId="33" fillId="25" borderId="68" xfId="61" applyFont="1" applyFill="1" applyBorder="1" applyAlignment="1">
      <alignment vertical="center"/>
      <protection/>
    </xf>
    <xf numFmtId="0" fontId="33" fillId="25" borderId="69" xfId="61" applyFont="1" applyFill="1" applyBorder="1" applyAlignment="1">
      <alignment vertical="center"/>
      <protection/>
    </xf>
    <xf numFmtId="0" fontId="33" fillId="25" borderId="67" xfId="61" applyFont="1" applyFill="1" applyBorder="1" applyAlignment="1">
      <alignment vertical="center"/>
      <protection/>
    </xf>
    <xf numFmtId="0" fontId="6" fillId="0" borderId="0" xfId="61" applyFont="1" applyBorder="1" applyAlignment="1">
      <alignment wrapText="1"/>
      <protection/>
    </xf>
    <xf numFmtId="0" fontId="42" fillId="0" borderId="0" xfId="61" applyFont="1" applyBorder="1">
      <alignment/>
      <protection/>
    </xf>
    <xf numFmtId="0" fontId="42" fillId="0" borderId="0" xfId="61" applyFont="1">
      <alignment/>
      <protection/>
    </xf>
    <xf numFmtId="0" fontId="6" fillId="0" borderId="0" xfId="61" applyFont="1" applyAlignment="1">
      <alignment wrapText="1"/>
      <protection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centerContinuous" vertical="center"/>
    </xf>
    <xf numFmtId="0" fontId="44" fillId="0" borderId="0" xfId="0" applyFont="1" applyBorder="1" applyAlignment="1">
      <alignment horizontal="centerContinuous" vertic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left" vertical="center" wrapText="1"/>
    </xf>
    <xf numFmtId="0" fontId="46" fillId="20" borderId="24" xfId="0" applyFont="1" applyFill="1" applyBorder="1" applyAlignment="1">
      <alignment horizontal="center" vertical="center"/>
    </xf>
    <xf numFmtId="0" fontId="46" fillId="20" borderId="48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20" borderId="34" xfId="0" applyFont="1" applyFill="1" applyBorder="1" applyAlignment="1">
      <alignment vertical="center" wrapText="1"/>
    </xf>
    <xf numFmtId="0" fontId="47" fillId="20" borderId="35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vertical="center" wrapText="1"/>
    </xf>
    <xf numFmtId="0" fontId="33" fillId="0" borderId="48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20" borderId="32" xfId="0" applyFont="1" applyFill="1" applyBorder="1" applyAlignment="1">
      <alignment vertical="center" wrapText="1"/>
    </xf>
    <xf numFmtId="0" fontId="47" fillId="20" borderId="0" xfId="0" applyFont="1" applyFill="1" applyBorder="1" applyAlignment="1">
      <alignment vertical="center" wrapText="1"/>
    </xf>
    <xf numFmtId="0" fontId="47" fillId="20" borderId="27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9" fontId="47" fillId="20" borderId="27" xfId="0" applyNumberFormat="1" applyFont="1" applyFill="1" applyBorder="1" applyAlignment="1">
      <alignment horizontal="center" vertical="center" wrapText="1"/>
    </xf>
    <xf numFmtId="0" fontId="47" fillId="20" borderId="2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 quotePrefix="1">
      <alignment horizontal="center" vertical="center" wrapText="1"/>
    </xf>
    <xf numFmtId="0" fontId="47" fillId="20" borderId="27" xfId="0" applyFont="1" applyFill="1" applyBorder="1" applyAlignment="1" quotePrefix="1">
      <alignment horizontal="center" vertical="center" wrapText="1"/>
    </xf>
    <xf numFmtId="0" fontId="33" fillId="20" borderId="27" xfId="0" applyFont="1" applyFill="1" applyBorder="1" applyAlignment="1" quotePrefix="1">
      <alignment horizontal="center" vertical="center" wrapText="1"/>
    </xf>
    <xf numFmtId="0" fontId="48" fillId="0" borderId="33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29" xfId="0" applyFont="1" applyFill="1" applyBorder="1" applyAlignment="1">
      <alignment wrapText="1"/>
    </xf>
    <xf numFmtId="0" fontId="47" fillId="0" borderId="35" xfId="0" applyFont="1" applyFill="1" applyBorder="1" applyAlignment="1">
      <alignment wrapText="1"/>
    </xf>
    <xf numFmtId="0" fontId="47" fillId="0" borderId="36" xfId="0" applyFont="1" applyFill="1" applyBorder="1" applyAlignment="1">
      <alignment wrapText="1"/>
    </xf>
    <xf numFmtId="0" fontId="47" fillId="0" borderId="27" xfId="0" applyFont="1" applyFill="1" applyBorder="1" applyAlignment="1">
      <alignment wrapText="1"/>
    </xf>
    <xf numFmtId="0" fontId="47" fillId="0" borderId="27" xfId="0" applyFont="1" applyFill="1" applyBorder="1" applyAlignment="1">
      <alignment horizontal="left" vertical="center" wrapText="1"/>
    </xf>
    <xf numFmtId="0" fontId="39" fillId="0" borderId="36" xfId="0" applyFont="1" applyFill="1" applyBorder="1" applyAlignment="1">
      <alignment vertical="center" wrapText="1"/>
    </xf>
    <xf numFmtId="0" fontId="45" fillId="0" borderId="33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35" xfId="0" applyFont="1" applyBorder="1" applyAlignment="1">
      <alignment wrapText="1"/>
    </xf>
    <xf numFmtId="0" fontId="47" fillId="0" borderId="33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38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left" vertical="center" wrapText="1"/>
    </xf>
    <xf numFmtId="0" fontId="47" fillId="0" borderId="38" xfId="0" applyFont="1" applyFill="1" applyBorder="1" applyAlignment="1">
      <alignment horizontal="left" vertical="center" wrapText="1"/>
    </xf>
    <xf numFmtId="0" fontId="47" fillId="0" borderId="37" xfId="0" applyFont="1" applyFill="1" applyBorder="1" applyAlignment="1">
      <alignment wrapText="1"/>
    </xf>
    <xf numFmtId="0" fontId="47" fillId="0" borderId="37" xfId="0" applyFont="1" applyBorder="1" applyAlignment="1">
      <alignment wrapText="1"/>
    </xf>
    <xf numFmtId="0" fontId="47" fillId="0" borderId="33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7" fillId="0" borderId="38" xfId="0" applyFont="1" applyBorder="1" applyAlignment="1">
      <alignment wrapText="1"/>
    </xf>
    <xf numFmtId="0" fontId="47" fillId="0" borderId="38" xfId="0" applyFont="1" applyBorder="1" applyAlignment="1">
      <alignment vertical="center" wrapText="1"/>
    </xf>
    <xf numFmtId="0" fontId="47" fillId="25" borderId="38" xfId="0" applyFont="1" applyFill="1" applyBorder="1" applyAlignment="1">
      <alignment vertical="center" wrapText="1"/>
    </xf>
    <xf numFmtId="0" fontId="45" fillId="0" borderId="0" xfId="0" applyFont="1" applyBorder="1" applyAlignment="1">
      <alignment wrapText="1"/>
    </xf>
    <xf numFmtId="0" fontId="49" fillId="20" borderId="33" xfId="0" applyFont="1" applyFill="1" applyBorder="1" applyAlignment="1">
      <alignment horizontal="left" vertical="center" wrapText="1"/>
    </xf>
    <xf numFmtId="0" fontId="47" fillId="20" borderId="38" xfId="0" applyFont="1" applyFill="1" applyBorder="1" applyAlignment="1">
      <alignment horizontal="left" vertical="center" wrapText="1"/>
    </xf>
    <xf numFmtId="0" fontId="47" fillId="25" borderId="33" xfId="0" applyFont="1" applyFill="1" applyBorder="1" applyAlignment="1">
      <alignment horizontal="left" vertical="center" wrapText="1"/>
    </xf>
    <xf numFmtId="0" fontId="47" fillId="25" borderId="0" xfId="0" applyFont="1" applyFill="1" applyBorder="1" applyAlignment="1">
      <alignment horizontal="left" vertical="center" wrapText="1"/>
    </xf>
    <xf numFmtId="0" fontId="47" fillId="25" borderId="38" xfId="0" applyFont="1" applyFill="1" applyBorder="1" applyAlignment="1">
      <alignment horizontal="left" vertical="center" wrapText="1"/>
    </xf>
    <xf numFmtId="0" fontId="47" fillId="25" borderId="37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wrapText="1"/>
    </xf>
    <xf numFmtId="0" fontId="47" fillId="0" borderId="38" xfId="0" applyFont="1" applyFill="1" applyBorder="1" applyAlignment="1">
      <alignment wrapText="1"/>
    </xf>
    <xf numFmtId="0" fontId="47" fillId="0" borderId="38" xfId="0" applyFont="1" applyBorder="1" applyAlignment="1">
      <alignment wrapText="1"/>
    </xf>
    <xf numFmtId="0" fontId="47" fillId="25" borderId="38" xfId="0" applyFont="1" applyFill="1" applyBorder="1" applyAlignment="1">
      <alignment wrapText="1"/>
    </xf>
    <xf numFmtId="0" fontId="47" fillId="20" borderId="38" xfId="0" applyFont="1" applyFill="1" applyBorder="1" applyAlignment="1">
      <alignment horizontal="left" vertical="center" wrapText="1" indent="3"/>
    </xf>
    <xf numFmtId="0" fontId="47" fillId="0" borderId="33" xfId="0" applyFont="1" applyFill="1" applyBorder="1" applyAlignment="1">
      <alignment wrapText="1"/>
    </xf>
    <xf numFmtId="0" fontId="47" fillId="25" borderId="37" xfId="0" applyFont="1" applyFill="1" applyBorder="1" applyAlignment="1">
      <alignment wrapText="1"/>
    </xf>
    <xf numFmtId="0" fontId="47" fillId="25" borderId="33" xfId="0" applyFont="1" applyFill="1" applyBorder="1" applyAlignment="1">
      <alignment wrapText="1"/>
    </xf>
    <xf numFmtId="0" fontId="47" fillId="25" borderId="0" xfId="0" applyFont="1" applyFill="1" applyBorder="1" applyAlignment="1">
      <alignment wrapText="1"/>
    </xf>
    <xf numFmtId="0" fontId="47" fillId="25" borderId="0" xfId="0" applyFont="1" applyFill="1" applyBorder="1" applyAlignment="1">
      <alignment wrapText="1"/>
    </xf>
    <xf numFmtId="0" fontId="47" fillId="25" borderId="38" xfId="0" applyFont="1" applyFill="1" applyBorder="1" applyAlignment="1">
      <alignment wrapText="1"/>
    </xf>
    <xf numFmtId="0" fontId="47" fillId="25" borderId="33" xfId="0" applyFont="1" applyFill="1" applyBorder="1" applyAlignment="1">
      <alignment horizontal="center" vertical="center" wrapText="1"/>
    </xf>
    <xf numFmtId="0" fontId="47" fillId="25" borderId="0" xfId="0" applyFont="1" applyFill="1" applyBorder="1" applyAlignment="1">
      <alignment horizontal="center" vertical="center" wrapText="1"/>
    </xf>
    <xf numFmtId="0" fontId="47" fillId="25" borderId="38" xfId="0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25" borderId="37" xfId="0" applyFont="1" applyFill="1" applyBorder="1" applyAlignment="1">
      <alignment horizontal="center" vertical="center" wrapText="1"/>
    </xf>
    <xf numFmtId="0" fontId="33" fillId="25" borderId="33" xfId="0" applyFont="1" applyFill="1" applyBorder="1" applyAlignment="1">
      <alignment horizontal="center" vertical="center" wrapText="1"/>
    </xf>
    <xf numFmtId="0" fontId="49" fillId="20" borderId="20" xfId="0" applyFont="1" applyFill="1" applyBorder="1" applyAlignment="1">
      <alignment horizontal="left" vertical="center" wrapText="1"/>
    </xf>
    <xf numFmtId="0" fontId="47" fillId="20" borderId="46" xfId="0" applyFont="1" applyFill="1" applyBorder="1" applyAlignment="1">
      <alignment horizontal="left" vertical="center" wrapText="1"/>
    </xf>
    <xf numFmtId="0" fontId="33" fillId="25" borderId="20" xfId="0" applyFont="1" applyFill="1" applyBorder="1" applyAlignment="1">
      <alignment horizontal="center" vertical="center" wrapText="1"/>
    </xf>
    <xf numFmtId="0" fontId="47" fillId="25" borderId="20" xfId="0" applyFont="1" applyFill="1" applyBorder="1" applyAlignment="1">
      <alignment wrapText="1"/>
    </xf>
    <xf numFmtId="0" fontId="47" fillId="25" borderId="45" xfId="0" applyFont="1" applyFill="1" applyBorder="1" applyAlignment="1">
      <alignment wrapText="1"/>
    </xf>
    <xf numFmtId="0" fontId="47" fillId="25" borderId="46" xfId="0" applyFont="1" applyFill="1" applyBorder="1" applyAlignment="1">
      <alignment wrapText="1"/>
    </xf>
    <xf numFmtId="0" fontId="47" fillId="0" borderId="45" xfId="0" applyFont="1" applyFill="1" applyBorder="1" applyAlignment="1">
      <alignment wrapText="1"/>
    </xf>
    <xf numFmtId="0" fontId="47" fillId="0" borderId="19" xfId="0" applyFont="1" applyFill="1" applyBorder="1" applyAlignment="1">
      <alignment wrapText="1"/>
    </xf>
    <xf numFmtId="0" fontId="47" fillId="25" borderId="19" xfId="0" applyFont="1" applyFill="1" applyBorder="1" applyAlignment="1">
      <alignment wrapText="1"/>
    </xf>
    <xf numFmtId="0" fontId="47" fillId="0" borderId="19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7" fillId="0" borderId="45" xfId="0" applyFont="1" applyBorder="1" applyAlignment="1">
      <alignment wrapText="1"/>
    </xf>
    <xf numFmtId="0" fontId="47" fillId="0" borderId="45" xfId="0" applyFont="1" applyBorder="1" applyAlignment="1">
      <alignment wrapText="1"/>
    </xf>
    <xf numFmtId="0" fontId="47" fillId="0" borderId="46" xfId="0" applyFont="1" applyBorder="1" applyAlignment="1">
      <alignment wrapText="1"/>
    </xf>
    <xf numFmtId="0" fontId="47" fillId="0" borderId="46" xfId="0" applyFont="1" applyBorder="1" applyAlignment="1">
      <alignment vertical="center" wrapText="1"/>
    </xf>
    <xf numFmtId="0" fontId="47" fillId="0" borderId="46" xfId="0" applyFont="1" applyBorder="1" applyAlignment="1">
      <alignment wrapText="1"/>
    </xf>
    <xf numFmtId="0" fontId="47" fillId="25" borderId="46" xfId="0" applyFont="1" applyFill="1" applyBorder="1" applyAlignment="1">
      <alignment wrapText="1"/>
    </xf>
    <xf numFmtId="0" fontId="45" fillId="0" borderId="45" xfId="0" applyFont="1" applyBorder="1" applyAlignment="1">
      <alignment wrapText="1"/>
    </xf>
    <xf numFmtId="0" fontId="50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3" fillId="0" borderId="0" xfId="53" applyFont="1" applyAlignment="1" applyProtection="1">
      <alignment/>
      <protection/>
    </xf>
    <xf numFmtId="0" fontId="16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Continuous" vertical="center" wrapText="1"/>
    </xf>
    <xf numFmtId="0" fontId="16" fillId="20" borderId="27" xfId="0" applyFont="1" applyFill="1" applyBorder="1" applyAlignment="1">
      <alignment horizontal="center" vertical="center" wrapText="1"/>
    </xf>
    <xf numFmtId="0" fontId="16" fillId="20" borderId="29" xfId="0" applyFont="1" applyFill="1" applyBorder="1" applyAlignment="1">
      <alignment horizontal="centerContinuous" vertical="center" wrapText="1"/>
    </xf>
    <xf numFmtId="0" fontId="16" fillId="20" borderId="35" xfId="0" applyFont="1" applyFill="1" applyBorder="1" applyAlignment="1">
      <alignment horizontal="centerContinuous" vertical="center" wrapText="1"/>
    </xf>
    <xf numFmtId="0" fontId="16" fillId="20" borderId="23" xfId="0" applyFont="1" applyFill="1" applyBorder="1" applyAlignment="1">
      <alignment horizontal="center" wrapText="1"/>
    </xf>
    <xf numFmtId="0" fontId="16" fillId="20" borderId="20" xfId="0" applyFont="1" applyFill="1" applyBorder="1" applyAlignment="1">
      <alignment horizontal="centerContinuous" vertical="center"/>
    </xf>
    <xf numFmtId="0" fontId="16" fillId="20" borderId="45" xfId="0" applyFont="1" applyFill="1" applyBorder="1" applyAlignment="1">
      <alignment horizontal="centerContinuous" vertical="center"/>
    </xf>
    <xf numFmtId="0" fontId="16" fillId="20" borderId="46" xfId="0" applyFont="1" applyFill="1" applyBorder="1" applyAlignment="1">
      <alignment horizontal="centerContinuous" vertical="center"/>
    </xf>
    <xf numFmtId="0" fontId="16" fillId="0" borderId="0" xfId="0" applyFont="1" applyAlignment="1">
      <alignment wrapText="1"/>
    </xf>
    <xf numFmtId="0" fontId="16" fillId="20" borderId="20" xfId="0" applyFont="1" applyFill="1" applyBorder="1" applyAlignment="1">
      <alignment vertical="center" wrapText="1"/>
    </xf>
    <xf numFmtId="0" fontId="16" fillId="20" borderId="35" xfId="0" applyFont="1" applyFill="1" applyBorder="1" applyAlignment="1">
      <alignment horizontal="center" vertical="center" wrapText="1"/>
    </xf>
    <xf numFmtId="0" fontId="16" fillId="20" borderId="23" xfId="0" applyFont="1" applyFill="1" applyBorder="1" applyAlignment="1" quotePrefix="1">
      <alignment horizontal="center" vertical="center" wrapText="1"/>
    </xf>
    <xf numFmtId="0" fontId="16" fillId="0" borderId="27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6" fillId="0" borderId="0" xfId="65" applyFill="1" applyProtection="1">
      <alignment/>
      <protection locked="0"/>
    </xf>
    <xf numFmtId="0" fontId="6" fillId="0" borderId="0" xfId="65" applyFont="1" applyFill="1" applyProtection="1">
      <alignment/>
      <protection locked="0"/>
    </xf>
    <xf numFmtId="0" fontId="6" fillId="0" borderId="0" xfId="65" applyFont="1" applyFill="1" applyAlignment="1" applyProtection="1">
      <alignment horizontal="centerContinuous" vertical="center"/>
      <protection/>
    </xf>
    <xf numFmtId="0" fontId="54" fillId="0" borderId="0" xfId="65" applyFont="1" applyFill="1" applyProtection="1">
      <alignment/>
      <protection locked="0"/>
    </xf>
    <xf numFmtId="0" fontId="6" fillId="0" borderId="70" xfId="65" applyFont="1" applyFill="1" applyBorder="1" applyAlignment="1" applyProtection="1">
      <alignment horizontal="center" vertical="center"/>
      <protection/>
    </xf>
    <xf numFmtId="0" fontId="6" fillId="0" borderId="71" xfId="65" applyFont="1" applyFill="1" applyBorder="1" applyAlignment="1" applyProtection="1">
      <alignment horizontal="center" vertical="center" wrapText="1"/>
      <protection/>
    </xf>
    <xf numFmtId="0" fontId="6" fillId="0" borderId="72" xfId="65" applyFont="1" applyFill="1" applyBorder="1" applyAlignment="1" applyProtection="1">
      <alignment horizontal="center" vertical="center"/>
      <protection/>
    </xf>
    <xf numFmtId="0" fontId="6" fillId="0" borderId="73" xfId="65" applyFont="1" applyFill="1" applyBorder="1" applyAlignment="1" applyProtection="1">
      <alignment horizontal="center" vertical="center"/>
      <protection/>
    </xf>
    <xf numFmtId="0" fontId="6" fillId="0" borderId="74" xfId="65" applyFill="1" applyBorder="1" applyAlignment="1" applyProtection="1">
      <alignment horizontal="center"/>
      <protection locked="0"/>
    </xf>
    <xf numFmtId="0" fontId="6" fillId="0" borderId="75" xfId="65" applyFont="1" applyFill="1" applyBorder="1" applyAlignment="1" applyProtection="1">
      <alignment horizontal="center" vertical="center"/>
      <protection/>
    </xf>
    <xf numFmtId="0" fontId="6" fillId="0" borderId="76" xfId="65" applyFont="1" applyFill="1" applyBorder="1" applyAlignment="1" applyProtection="1">
      <alignment horizontal="center" vertical="center"/>
      <protection/>
    </xf>
    <xf numFmtId="0" fontId="6" fillId="27" borderId="77" xfId="65" applyFont="1" applyFill="1" applyBorder="1" applyAlignment="1" applyProtection="1">
      <alignment horizontal="center" vertical="center"/>
      <protection hidden="1"/>
    </xf>
    <xf numFmtId="0" fontId="4" fillId="0" borderId="78" xfId="65" applyFont="1" applyFill="1" applyBorder="1" applyAlignment="1" applyProtection="1">
      <alignment horizontal="left"/>
      <protection locked="0"/>
    </xf>
    <xf numFmtId="0" fontId="6" fillId="0" borderId="57" xfId="65" applyFont="1" applyFill="1" applyBorder="1" applyProtection="1">
      <alignment/>
      <protection/>
    </xf>
    <xf numFmtId="3" fontId="6" fillId="0" borderId="79" xfId="65" applyNumberFormat="1" applyFont="1" applyFill="1" applyBorder="1" applyAlignment="1" applyProtection="1">
      <alignment horizontal="right" vertical="center"/>
      <protection hidden="1"/>
    </xf>
    <xf numFmtId="3" fontId="6" fillId="0" borderId="79" xfId="65" applyNumberFormat="1" applyFont="1" applyFill="1" applyBorder="1" applyAlignment="1" applyProtection="1">
      <alignment horizontal="center" vertical="center"/>
      <protection hidden="1"/>
    </xf>
    <xf numFmtId="3" fontId="6" fillId="0" borderId="80" xfId="65" applyNumberFormat="1" applyFont="1" applyFill="1" applyBorder="1" applyAlignment="1" applyProtection="1">
      <alignment horizontal="right" vertical="center"/>
      <protection hidden="1"/>
    </xf>
    <xf numFmtId="49" fontId="4" fillId="0" borderId="81" xfId="65" applyNumberFormat="1" applyFont="1" applyFill="1" applyBorder="1" applyAlignment="1" applyProtection="1">
      <alignment horizontal="left"/>
      <protection locked="0"/>
    </xf>
    <xf numFmtId="0" fontId="6" fillId="0" borderId="23" xfId="65" applyFont="1" applyFill="1" applyBorder="1" applyProtection="1">
      <alignment/>
      <protection/>
    </xf>
    <xf numFmtId="3" fontId="6" fillId="0" borderId="82" xfId="65" applyNumberFormat="1" applyFont="1" applyFill="1" applyBorder="1" applyAlignment="1" applyProtection="1">
      <alignment horizontal="right" vertical="center"/>
      <protection hidden="1"/>
    </xf>
    <xf numFmtId="3" fontId="6" fillId="0" borderId="82" xfId="65" applyNumberFormat="1" applyFont="1" applyFill="1" applyBorder="1" applyAlignment="1" applyProtection="1">
      <alignment horizontal="center" vertical="center"/>
      <protection hidden="1"/>
    </xf>
    <xf numFmtId="49" fontId="6" fillId="0" borderId="81" xfId="65" applyNumberFormat="1" applyFill="1" applyBorder="1" applyAlignment="1" applyProtection="1">
      <alignment horizontal="left"/>
      <protection locked="0"/>
    </xf>
    <xf numFmtId="3" fontId="6" fillId="0" borderId="82" xfId="65" applyNumberFormat="1" applyFont="1" applyFill="1" applyBorder="1" applyAlignment="1" applyProtection="1">
      <alignment horizontal="right" vertical="center"/>
      <protection locked="0"/>
    </xf>
    <xf numFmtId="0" fontId="6" fillId="0" borderId="23" xfId="65" applyFont="1" applyFill="1" applyBorder="1" applyAlignment="1" applyProtection="1">
      <alignment wrapText="1"/>
      <protection/>
    </xf>
    <xf numFmtId="0" fontId="6" fillId="0" borderId="29" xfId="65" applyFont="1" applyFill="1" applyBorder="1" applyProtection="1">
      <alignment/>
      <protection/>
    </xf>
    <xf numFmtId="3" fontId="6" fillId="0" borderId="0" xfId="65" applyNumberFormat="1" applyFont="1" applyFill="1" applyBorder="1" applyAlignment="1" applyProtection="1">
      <alignment horizontal="center" vertical="center"/>
      <protection hidden="1"/>
    </xf>
    <xf numFmtId="0" fontId="6" fillId="0" borderId="27" xfId="65" applyFont="1" applyFill="1" applyBorder="1" applyProtection="1">
      <alignment/>
      <protection/>
    </xf>
    <xf numFmtId="49" fontId="54" fillId="0" borderId="81" xfId="65" applyNumberFormat="1" applyFont="1" applyBorder="1" applyAlignment="1" applyProtection="1">
      <alignment horizontal="left"/>
      <protection hidden="1"/>
    </xf>
    <xf numFmtId="3" fontId="6" fillId="0" borderId="82" xfId="65" applyNumberFormat="1" applyFont="1" applyFill="1" applyBorder="1" applyAlignment="1" applyProtection="1">
      <alignment horizontal="right" vertical="center"/>
      <protection/>
    </xf>
    <xf numFmtId="0" fontId="54" fillId="26" borderId="0" xfId="65" applyFont="1" applyFill="1" applyProtection="1">
      <alignment/>
      <protection hidden="1"/>
    </xf>
    <xf numFmtId="0" fontId="54" fillId="0" borderId="0" xfId="65" applyFont="1" applyProtection="1">
      <alignment/>
      <protection hidden="1"/>
    </xf>
    <xf numFmtId="49" fontId="4" fillId="0" borderId="83" xfId="65" applyNumberFormat="1" applyFont="1" applyFill="1" applyBorder="1" applyAlignment="1" applyProtection="1">
      <alignment horizontal="left" vertical="center"/>
      <protection locked="0"/>
    </xf>
    <xf numFmtId="0" fontId="55" fillId="0" borderId="84" xfId="65" applyFont="1" applyFill="1" applyBorder="1" applyAlignment="1" applyProtection="1">
      <alignment horizontal="justify" vertical="justify" wrapText="1"/>
      <protection/>
    </xf>
    <xf numFmtId="0" fontId="6" fillId="0" borderId="0" xfId="65" applyFont="1" applyFill="1" applyAlignment="1" applyProtection="1">
      <alignment horizontal="left"/>
      <protection locked="0"/>
    </xf>
    <xf numFmtId="0" fontId="6" fillId="0" borderId="0" xfId="65" applyFont="1" applyFill="1" applyAlignment="1" applyProtection="1">
      <alignment horizontal="center"/>
      <protection locked="0"/>
    </xf>
    <xf numFmtId="0" fontId="6" fillId="0" borderId="85" xfId="65" applyFont="1" applyFill="1" applyBorder="1" applyAlignment="1" applyProtection="1">
      <alignment horizontal="center" vertical="center"/>
      <protection/>
    </xf>
    <xf numFmtId="0" fontId="6" fillId="0" borderId="86" xfId="65" applyFill="1" applyBorder="1" applyAlignment="1" applyProtection="1">
      <alignment horizontal="center"/>
      <protection locked="0"/>
    </xf>
    <xf numFmtId="0" fontId="4" fillId="0" borderId="78" xfId="65" applyFont="1" applyFill="1" applyBorder="1" applyProtection="1">
      <alignment/>
      <protection locked="0"/>
    </xf>
    <xf numFmtId="3" fontId="6" fillId="0" borderId="87" xfId="65" applyNumberFormat="1" applyFont="1" applyFill="1" applyBorder="1" applyAlignment="1" applyProtection="1">
      <alignment horizontal="right" vertical="center"/>
      <protection hidden="1"/>
    </xf>
    <xf numFmtId="49" fontId="4" fillId="0" borderId="81" xfId="65" applyNumberFormat="1" applyFont="1" applyFill="1" applyBorder="1" applyProtection="1">
      <alignment/>
      <protection locked="0"/>
    </xf>
    <xf numFmtId="3" fontId="6" fillId="0" borderId="88" xfId="65" applyNumberFormat="1" applyFont="1" applyFill="1" applyBorder="1" applyAlignment="1" applyProtection="1">
      <alignment horizontal="right" vertical="center"/>
      <protection hidden="1"/>
    </xf>
    <xf numFmtId="49" fontId="6" fillId="0" borderId="81" xfId="65" applyNumberFormat="1" applyFill="1" applyBorder="1" applyProtection="1">
      <alignment/>
      <protection locked="0"/>
    </xf>
    <xf numFmtId="0" fontId="6" fillId="0" borderId="20" xfId="65" applyFont="1" applyFill="1" applyBorder="1" applyProtection="1">
      <alignment/>
      <protection/>
    </xf>
    <xf numFmtId="49" fontId="4" fillId="0" borderId="83" xfId="65" applyNumberFormat="1" applyFont="1" applyFill="1" applyBorder="1" applyProtection="1">
      <alignment/>
      <protection locked="0"/>
    </xf>
    <xf numFmtId="0" fontId="6" fillId="0" borderId="84" xfId="65" applyFont="1" applyFill="1" applyBorder="1" applyProtection="1">
      <alignment/>
      <protection/>
    </xf>
    <xf numFmtId="49" fontId="6" fillId="0" borderId="0" xfId="65" applyNumberFormat="1" applyFill="1" applyBorder="1" applyProtection="1">
      <alignment/>
      <protection locked="0"/>
    </xf>
    <xf numFmtId="0" fontId="6" fillId="0" borderId="0" xfId="65" applyFont="1" applyFill="1" applyBorder="1" applyProtection="1">
      <alignment/>
      <protection/>
    </xf>
    <xf numFmtId="3" fontId="6" fillId="0" borderId="0" xfId="65" applyNumberFormat="1" applyFont="1" applyFill="1" applyBorder="1" applyAlignment="1" applyProtection="1">
      <alignment horizontal="right" vertical="center"/>
      <protection locked="0"/>
    </xf>
    <xf numFmtId="0" fontId="6" fillId="0" borderId="0" xfId="65" applyFill="1" applyBorder="1" applyProtection="1">
      <alignment/>
      <protection locked="0"/>
    </xf>
    <xf numFmtId="0" fontId="6" fillId="0" borderId="0" xfId="65" applyFont="1" applyFill="1" applyBorder="1" applyProtection="1">
      <alignment/>
      <protection locked="0"/>
    </xf>
    <xf numFmtId="0" fontId="6" fillId="0" borderId="89" xfId="65" applyFill="1" applyBorder="1" applyAlignment="1" applyProtection="1">
      <alignment horizontal="left" vertical="center"/>
      <protection locked="0"/>
    </xf>
    <xf numFmtId="0" fontId="6" fillId="0" borderId="90" xfId="65" applyFont="1" applyFill="1" applyBorder="1" applyAlignment="1" applyProtection="1">
      <alignment wrapText="1"/>
      <protection/>
    </xf>
    <xf numFmtId="204" fontId="6" fillId="28" borderId="91" xfId="65" applyNumberFormat="1" applyFont="1" applyFill="1" applyBorder="1" applyAlignment="1" applyProtection="1">
      <alignment horizontal="center" vertical="center"/>
      <protection hidden="1"/>
    </xf>
    <xf numFmtId="0" fontId="6" fillId="0" borderId="81" xfId="65" applyFill="1" applyBorder="1" applyAlignment="1" applyProtection="1">
      <alignment horizontal="left"/>
      <protection locked="0"/>
    </xf>
    <xf numFmtId="1" fontId="4" fillId="28" borderId="88" xfId="65" applyNumberFormat="1" applyFont="1" applyFill="1" applyBorder="1" applyAlignment="1" applyProtection="1">
      <alignment horizontal="center" vertical="center"/>
      <protection hidden="1"/>
    </xf>
    <xf numFmtId="204" fontId="6" fillId="28" borderId="88" xfId="65" applyNumberFormat="1" applyFont="1" applyFill="1" applyBorder="1" applyAlignment="1" applyProtection="1">
      <alignment horizontal="center" vertical="center"/>
      <protection hidden="1"/>
    </xf>
    <xf numFmtId="0" fontId="6" fillId="0" borderId="83" xfId="65" applyFill="1" applyBorder="1" applyAlignment="1" applyProtection="1">
      <alignment horizontal="left"/>
      <protection locked="0"/>
    </xf>
    <xf numFmtId="204" fontId="54" fillId="28" borderId="92" xfId="65" applyNumberFormat="1" applyFont="1" applyFill="1" applyBorder="1" applyAlignment="1" applyProtection="1">
      <alignment horizontal="center" vertical="center"/>
      <protection hidden="1"/>
    </xf>
    <xf numFmtId="0" fontId="6" fillId="0" borderId="0" xfId="66" applyFill="1" applyProtection="1">
      <alignment/>
      <protection locked="0"/>
    </xf>
    <xf numFmtId="14" fontId="54" fillId="0" borderId="0" xfId="66" applyNumberFormat="1" applyFont="1" applyFill="1" applyAlignment="1" applyProtection="1">
      <alignment horizontal="left"/>
      <protection locked="0"/>
    </xf>
    <xf numFmtId="1" fontId="54" fillId="0" borderId="0" xfId="66" applyNumberFormat="1" applyFont="1" applyFill="1" applyBorder="1" applyProtection="1">
      <alignment/>
      <protection locked="0"/>
    </xf>
    <xf numFmtId="3" fontId="54" fillId="0" borderId="0" xfId="66" applyNumberFormat="1" applyFont="1" applyFill="1" applyBorder="1" applyAlignment="1" applyProtection="1">
      <alignment horizontal="right" vertical="center"/>
      <protection locked="0"/>
    </xf>
    <xf numFmtId="0" fontId="56" fillId="0" borderId="0" xfId="66" applyFont="1" applyFill="1" applyAlignment="1" applyProtection="1">
      <alignment horizontal="right" vertical="center"/>
      <protection locked="0"/>
    </xf>
    <xf numFmtId="0" fontId="54" fillId="0" borderId="0" xfId="66" applyFont="1" applyFill="1" applyBorder="1" applyAlignment="1" applyProtection="1">
      <alignment horizontal="center"/>
      <protection locked="0"/>
    </xf>
    <xf numFmtId="0" fontId="6" fillId="0" borderId="0" xfId="66">
      <alignment/>
      <protection/>
    </xf>
    <xf numFmtId="0" fontId="54" fillId="0" borderId="93" xfId="66" applyFont="1" applyFill="1" applyBorder="1" applyAlignment="1" applyProtection="1">
      <alignment horizontal="centerContinuous" vertical="center"/>
      <protection/>
    </xf>
    <xf numFmtId="0" fontId="54" fillId="0" borderId="85" xfId="66" applyFont="1" applyFill="1" applyBorder="1" applyAlignment="1" applyProtection="1">
      <alignment horizontal="centerContinuous" vertical="center"/>
      <protection/>
    </xf>
    <xf numFmtId="0" fontId="54" fillId="0" borderId="94" xfId="66" applyFont="1" applyFill="1" applyBorder="1" applyAlignment="1" applyProtection="1">
      <alignment horizontal="centerContinuous" vertical="center"/>
      <protection/>
    </xf>
    <xf numFmtId="0" fontId="54" fillId="0" borderId="95" xfId="66" applyFont="1" applyFill="1" applyBorder="1" applyAlignment="1" applyProtection="1">
      <alignment horizontal="centerContinuous" vertical="center"/>
      <protection/>
    </xf>
    <xf numFmtId="0" fontId="54" fillId="0" borderId="75" xfId="66" applyFont="1" applyFill="1" applyBorder="1" applyAlignment="1" applyProtection="1">
      <alignment horizontal="centerContinuous" vertical="center"/>
      <protection/>
    </xf>
    <xf numFmtId="1" fontId="54" fillId="0" borderId="93" xfId="66" applyNumberFormat="1" applyFont="1" applyFill="1" applyBorder="1" applyAlignment="1" applyProtection="1">
      <alignment horizontal="centerContinuous" vertical="center"/>
      <protection/>
    </xf>
    <xf numFmtId="0" fontId="54" fillId="0" borderId="79" xfId="66" applyFont="1" applyFill="1" applyBorder="1" applyAlignment="1" applyProtection="1">
      <alignment horizontal="centerContinuous" vertical="center"/>
      <protection/>
    </xf>
    <xf numFmtId="1" fontId="54" fillId="0" borderId="85" xfId="66" applyNumberFormat="1" applyFont="1" applyFill="1" applyBorder="1" applyAlignment="1" applyProtection="1">
      <alignment horizontal="centerContinuous" vertical="center"/>
      <protection/>
    </xf>
    <xf numFmtId="0" fontId="54" fillId="0" borderId="65" xfId="66" applyFont="1" applyFill="1" applyBorder="1" applyAlignment="1" applyProtection="1">
      <alignment horizontal="centerContinuous" vertical="center"/>
      <protection/>
    </xf>
    <xf numFmtId="0" fontId="54" fillId="0" borderId="96" xfId="66" applyFont="1" applyFill="1" applyBorder="1" applyAlignment="1" applyProtection="1">
      <alignment horizontal="centerContinuous" vertical="center"/>
      <protection/>
    </xf>
    <xf numFmtId="0" fontId="54" fillId="0" borderId="97" xfId="66" applyFont="1" applyFill="1" applyBorder="1" applyAlignment="1" applyProtection="1">
      <alignment horizontal="left" vertical="center"/>
      <protection/>
    </xf>
    <xf numFmtId="0" fontId="54" fillId="0" borderId="97" xfId="66" applyFont="1" applyFill="1" applyBorder="1" applyAlignment="1" applyProtection="1">
      <alignment horizontal="center" vertical="center" wrapText="1"/>
      <protection/>
    </xf>
    <xf numFmtId="1" fontId="54" fillId="0" borderId="65" xfId="66" applyNumberFormat="1" applyFont="1" applyFill="1" applyBorder="1" applyAlignment="1" applyProtection="1">
      <alignment horizontal="centerContinuous" vertical="center"/>
      <protection/>
    </xf>
    <xf numFmtId="0" fontId="54" fillId="0" borderId="0" xfId="66" applyFont="1" applyFill="1" applyBorder="1" applyAlignment="1" applyProtection="1">
      <alignment horizontal="centerContinuous" vertical="center"/>
      <protection/>
    </xf>
    <xf numFmtId="1" fontId="54" fillId="0" borderId="96" xfId="66" applyNumberFormat="1" applyFont="1" applyFill="1" applyBorder="1" applyAlignment="1" applyProtection="1">
      <alignment horizontal="centerContinuous" vertical="center"/>
      <protection/>
    </xf>
    <xf numFmtId="0" fontId="54" fillId="0" borderId="98" xfId="66" applyFont="1" applyFill="1" applyBorder="1" applyAlignment="1" applyProtection="1">
      <alignment horizontal="center" vertical="center" wrapText="1"/>
      <protection/>
    </xf>
    <xf numFmtId="0" fontId="54" fillId="0" borderId="65" xfId="66" applyFont="1" applyFill="1" applyBorder="1" applyAlignment="1" applyProtection="1">
      <alignment horizontal="centerContinuous"/>
      <protection/>
    </xf>
    <xf numFmtId="0" fontId="54" fillId="0" borderId="96" xfId="66" applyFont="1" applyFill="1" applyBorder="1" applyAlignment="1" applyProtection="1">
      <alignment horizontal="centerContinuous"/>
      <protection/>
    </xf>
    <xf numFmtId="0" fontId="54" fillId="0" borderId="98" xfId="66" applyFont="1" applyFill="1" applyBorder="1" applyAlignment="1" applyProtection="1">
      <alignment horizontal="center" vertical="center"/>
      <protection/>
    </xf>
    <xf numFmtId="1" fontId="54" fillId="0" borderId="97" xfId="66" applyNumberFormat="1" applyFont="1" applyFill="1" applyBorder="1" applyAlignment="1" applyProtection="1">
      <alignment horizontal="center" vertical="center"/>
      <protection/>
    </xf>
    <xf numFmtId="0" fontId="54" fillId="0" borderId="97" xfId="66" applyFont="1" applyFill="1" applyBorder="1" applyAlignment="1" applyProtection="1">
      <alignment horizontal="center" vertical="center"/>
      <protection/>
    </xf>
    <xf numFmtId="0" fontId="54" fillId="0" borderId="99" xfId="66" applyFont="1" applyFill="1" applyBorder="1" applyAlignment="1" applyProtection="1">
      <alignment horizontal="centerContinuous"/>
      <protection/>
    </xf>
    <xf numFmtId="0" fontId="54" fillId="0" borderId="72" xfId="66" applyFont="1" applyFill="1" applyBorder="1" applyAlignment="1" applyProtection="1">
      <alignment horizontal="centerContinuous"/>
      <protection/>
    </xf>
    <xf numFmtId="0" fontId="54" fillId="0" borderId="73" xfId="66" applyFont="1" applyFill="1" applyBorder="1" applyAlignment="1" applyProtection="1">
      <alignment horizontal="center" vertical="center"/>
      <protection/>
    </xf>
    <xf numFmtId="1" fontId="54" fillId="0" borderId="73" xfId="66" applyNumberFormat="1" applyFont="1" applyFill="1" applyBorder="1" applyAlignment="1" applyProtection="1">
      <alignment horizontal="center" vertical="center"/>
      <protection/>
    </xf>
    <xf numFmtId="0" fontId="54" fillId="0" borderId="76" xfId="66" applyFont="1" applyFill="1" applyBorder="1" applyAlignment="1" applyProtection="1">
      <alignment horizontal="center" vertical="center"/>
      <protection/>
    </xf>
    <xf numFmtId="1" fontId="54" fillId="0" borderId="76" xfId="66" applyNumberFormat="1" applyFont="1" applyFill="1" applyBorder="1" applyAlignment="1" applyProtection="1">
      <alignment horizontal="center" vertical="center"/>
      <protection/>
    </xf>
    <xf numFmtId="0" fontId="54" fillId="0" borderId="94" xfId="66" applyFont="1" applyFill="1" applyBorder="1" applyAlignment="1" applyProtection="1">
      <alignment horizontal="centerContinuous"/>
      <protection/>
    </xf>
    <xf numFmtId="0" fontId="54" fillId="0" borderId="95" xfId="66" applyFont="1" applyFill="1" applyBorder="1" applyAlignment="1" applyProtection="1">
      <alignment horizontal="centerContinuous"/>
      <protection/>
    </xf>
    <xf numFmtId="0" fontId="54" fillId="0" borderId="95" xfId="66" applyFont="1" applyFill="1" applyBorder="1" applyAlignment="1" applyProtection="1">
      <alignment horizontal="center" vertical="center"/>
      <protection/>
    </xf>
    <xf numFmtId="1" fontId="54" fillId="0" borderId="95" xfId="66" applyNumberFormat="1" applyFont="1" applyFill="1" applyBorder="1" applyAlignment="1" applyProtection="1">
      <alignment horizontal="center" vertical="center"/>
      <protection/>
    </xf>
    <xf numFmtId="1" fontId="54" fillId="0" borderId="75" xfId="66" applyNumberFormat="1" applyFont="1" applyFill="1" applyBorder="1" applyAlignment="1" applyProtection="1">
      <alignment horizontal="center" vertical="center"/>
      <protection/>
    </xf>
    <xf numFmtId="0" fontId="54" fillId="0" borderId="33" xfId="66" applyFont="1" applyFill="1" applyBorder="1" applyAlignment="1" applyProtection="1">
      <alignment horizontal="centerContinuous" vertical="center"/>
      <protection/>
    </xf>
    <xf numFmtId="0" fontId="54" fillId="0" borderId="38" xfId="66" applyFont="1" applyFill="1" applyBorder="1" applyAlignment="1" applyProtection="1">
      <alignment horizontal="centerContinuous" vertical="center"/>
      <protection/>
    </xf>
    <xf numFmtId="3" fontId="54" fillId="0" borderId="100" xfId="66" applyNumberFormat="1" applyFont="1" applyFill="1" applyBorder="1" applyAlignment="1" applyProtection="1">
      <alignment horizontal="right" vertical="center"/>
      <protection hidden="1"/>
    </xf>
    <xf numFmtId="4" fontId="54" fillId="0" borderId="100" xfId="66" applyNumberFormat="1" applyFont="1" applyFill="1" applyBorder="1" applyAlignment="1" applyProtection="1">
      <alignment horizontal="center" vertical="center"/>
      <protection hidden="1"/>
    </xf>
    <xf numFmtId="0" fontId="54" fillId="0" borderId="19" xfId="66" applyFont="1" applyFill="1" applyBorder="1" applyAlignment="1" applyProtection="1">
      <alignment horizontal="center" vertical="center"/>
      <protection hidden="1"/>
    </xf>
    <xf numFmtId="1" fontId="54" fillId="28" borderId="82" xfId="66" applyNumberFormat="1" applyFont="1" applyFill="1" applyBorder="1" applyAlignment="1" applyProtection="1">
      <alignment horizontal="center" vertical="center"/>
      <protection hidden="1"/>
    </xf>
    <xf numFmtId="0" fontId="54" fillId="0" borderId="93" xfId="66" applyFont="1" applyFill="1" applyBorder="1" applyAlignment="1" applyProtection="1">
      <alignment horizontal="left" vertical="center"/>
      <protection/>
    </xf>
    <xf numFmtId="0" fontId="54" fillId="0" borderId="85" xfId="66" applyFont="1" applyFill="1" applyBorder="1" applyAlignment="1" applyProtection="1">
      <alignment horizontal="left" vertical="center"/>
      <protection/>
    </xf>
    <xf numFmtId="3" fontId="54" fillId="28" borderId="101" xfId="66" applyNumberFormat="1" applyFont="1" applyFill="1" applyBorder="1" applyAlignment="1" applyProtection="1">
      <alignment horizontal="right" vertical="center"/>
      <protection hidden="1"/>
    </xf>
    <xf numFmtId="1" fontId="54" fillId="28" borderId="101" xfId="66" applyNumberFormat="1" applyFont="1" applyFill="1" applyBorder="1" applyAlignment="1" applyProtection="1">
      <alignment horizontal="center" vertical="center"/>
      <protection hidden="1"/>
    </xf>
    <xf numFmtId="0" fontId="54" fillId="0" borderId="35" xfId="66" applyFont="1" applyFill="1" applyBorder="1" applyAlignment="1" applyProtection="1">
      <alignment horizontal="center" vertical="center"/>
      <protection hidden="1"/>
    </xf>
    <xf numFmtId="1" fontId="54" fillId="28" borderId="102" xfId="66" applyNumberFormat="1" applyFont="1" applyFill="1" applyBorder="1" applyAlignment="1" applyProtection="1">
      <alignment horizontal="center" vertical="center"/>
      <protection hidden="1"/>
    </xf>
    <xf numFmtId="0" fontId="54" fillId="0" borderId="99" xfId="66" applyFont="1" applyFill="1" applyBorder="1" applyAlignment="1" applyProtection="1">
      <alignment horizontal="left"/>
      <protection/>
    </xf>
    <xf numFmtId="0" fontId="54" fillId="0" borderId="72" xfId="66" applyFont="1" applyFill="1" applyBorder="1" applyAlignment="1" applyProtection="1">
      <alignment horizontal="left"/>
      <protection/>
    </xf>
    <xf numFmtId="3" fontId="54" fillId="0" borderId="103" xfId="66" applyNumberFormat="1" applyFont="1" applyFill="1" applyBorder="1" applyAlignment="1" applyProtection="1">
      <alignment horizontal="right" vertical="center"/>
      <protection hidden="1"/>
    </xf>
    <xf numFmtId="3" fontId="54" fillId="0" borderId="82" xfId="66" applyNumberFormat="1" applyFont="1" applyFill="1" applyBorder="1" applyAlignment="1" applyProtection="1">
      <alignment horizontal="right" vertical="center"/>
      <protection hidden="1"/>
    </xf>
    <xf numFmtId="1" fontId="54" fillId="0" borderId="82" xfId="66" applyNumberFormat="1" applyFont="1" applyFill="1" applyBorder="1" applyAlignment="1" applyProtection="1">
      <alignment horizontal="center" vertical="center"/>
      <protection hidden="1"/>
    </xf>
    <xf numFmtId="0" fontId="57" fillId="0" borderId="23" xfId="66" applyFont="1" applyFill="1" applyBorder="1" applyAlignment="1" applyProtection="1">
      <alignment horizontal="center" vertical="center"/>
      <protection hidden="1"/>
    </xf>
    <xf numFmtId="0" fontId="54" fillId="0" borderId="20" xfId="66" applyFont="1" applyFill="1" applyBorder="1" applyAlignment="1" applyProtection="1">
      <alignment horizontal="centerContinuous" vertical="center"/>
      <protection/>
    </xf>
    <xf numFmtId="0" fontId="54" fillId="0" borderId="46" xfId="66" applyFont="1" applyFill="1" applyBorder="1" applyAlignment="1" applyProtection="1">
      <alignment horizontal="centerContinuous" vertical="center"/>
      <protection/>
    </xf>
    <xf numFmtId="3" fontId="54" fillId="0" borderId="82" xfId="66" applyNumberFormat="1" applyFont="1" applyFill="1" applyBorder="1" applyAlignment="1" applyProtection="1">
      <alignment horizontal="right" vertical="center"/>
      <protection locked="0"/>
    </xf>
    <xf numFmtId="0" fontId="54" fillId="0" borderId="23" xfId="66" applyFont="1" applyFill="1" applyBorder="1" applyAlignment="1" applyProtection="1">
      <alignment horizontal="center" vertical="center"/>
      <protection hidden="1"/>
    </xf>
    <xf numFmtId="0" fontId="54" fillId="0" borderId="24" xfId="66" applyFont="1" applyFill="1" applyBorder="1" applyAlignment="1" applyProtection="1">
      <alignment horizontal="centerContinuous" vertical="center"/>
      <protection/>
    </xf>
    <xf numFmtId="0" fontId="54" fillId="0" borderId="48" xfId="66" applyFont="1" applyFill="1" applyBorder="1" applyAlignment="1" applyProtection="1">
      <alignment horizontal="centerContinuous" vertical="center"/>
      <protection/>
    </xf>
    <xf numFmtId="0" fontId="54" fillId="0" borderId="29" xfId="66" applyFont="1" applyFill="1" applyBorder="1" applyAlignment="1" applyProtection="1">
      <alignment horizontal="centerContinuous" vertical="center"/>
      <protection/>
    </xf>
    <xf numFmtId="0" fontId="54" fillId="0" borderId="36" xfId="66" applyFont="1" applyFill="1" applyBorder="1" applyAlignment="1" applyProtection="1">
      <alignment horizontal="centerContinuous" vertical="center"/>
      <protection/>
    </xf>
    <xf numFmtId="3" fontId="54" fillId="0" borderId="101" xfId="66" applyNumberFormat="1" applyFont="1" applyFill="1" applyBorder="1" applyAlignment="1" applyProtection="1">
      <alignment horizontal="right" vertical="center"/>
      <protection locked="0"/>
    </xf>
    <xf numFmtId="3" fontId="54" fillId="28" borderId="101" xfId="66" applyNumberFormat="1" applyFont="1" applyFill="1" applyBorder="1" applyAlignment="1" applyProtection="1">
      <alignment horizontal="right" vertical="center"/>
      <protection/>
    </xf>
    <xf numFmtId="1" fontId="54" fillId="28" borderId="101" xfId="66" applyNumberFormat="1" applyFont="1" applyFill="1" applyBorder="1" applyAlignment="1" applyProtection="1">
      <alignment horizontal="center" vertical="center"/>
      <protection/>
    </xf>
    <xf numFmtId="0" fontId="54" fillId="0" borderId="35" xfId="66" applyFont="1" applyFill="1" applyBorder="1" applyAlignment="1" applyProtection="1">
      <alignment horizontal="center" vertical="center"/>
      <protection/>
    </xf>
    <xf numFmtId="1" fontId="54" fillId="28" borderId="102" xfId="66" applyNumberFormat="1" applyFont="1" applyFill="1" applyBorder="1" applyAlignment="1" applyProtection="1">
      <alignment horizontal="center" vertical="center"/>
      <protection/>
    </xf>
    <xf numFmtId="0" fontId="54" fillId="0" borderId="99" xfId="66" applyFont="1" applyFill="1" applyBorder="1" applyAlignment="1" applyProtection="1">
      <alignment horizontal="left" vertical="center"/>
      <protection/>
    </xf>
    <xf numFmtId="0" fontId="54" fillId="0" borderId="72" xfId="66" applyFont="1" applyFill="1" applyBorder="1" applyAlignment="1" applyProtection="1">
      <alignment horizontal="left" vertical="center"/>
      <protection/>
    </xf>
    <xf numFmtId="1" fontId="57" fillId="28" borderId="82" xfId="66" applyNumberFormat="1" applyFont="1" applyFill="1" applyBorder="1" applyAlignment="1" applyProtection="1">
      <alignment horizontal="center" vertical="center"/>
      <protection hidden="1"/>
    </xf>
    <xf numFmtId="0" fontId="54" fillId="0" borderId="46" xfId="66" applyFont="1" applyFill="1" applyBorder="1" applyAlignment="1" applyProtection="1">
      <alignment horizontal="left" vertical="center"/>
      <protection/>
    </xf>
    <xf numFmtId="0" fontId="54" fillId="0" borderId="48" xfId="66" applyFont="1" applyFill="1" applyBorder="1" applyAlignment="1" applyProtection="1">
      <alignment horizontal="left" vertical="center"/>
      <protection/>
    </xf>
    <xf numFmtId="0" fontId="54" fillId="0" borderId="36" xfId="66" applyFont="1" applyFill="1" applyBorder="1" applyAlignment="1" applyProtection="1">
      <alignment horizontal="left" vertical="center"/>
      <protection/>
    </xf>
    <xf numFmtId="3" fontId="54" fillId="0" borderId="104" xfId="66" applyNumberFormat="1" applyFont="1" applyFill="1" applyBorder="1" applyAlignment="1" applyProtection="1">
      <alignment horizontal="right" vertical="center"/>
      <protection locked="0"/>
    </xf>
    <xf numFmtId="3" fontId="54" fillId="0" borderId="104" xfId="66" applyNumberFormat="1" applyFont="1" applyFill="1" applyBorder="1" applyAlignment="1" applyProtection="1">
      <alignment horizontal="right" vertical="center"/>
      <protection hidden="1"/>
    </xf>
    <xf numFmtId="1" fontId="54" fillId="28" borderId="104" xfId="66" applyNumberFormat="1" applyFont="1" applyFill="1" applyBorder="1" applyAlignment="1" applyProtection="1">
      <alignment horizontal="center" vertical="center"/>
      <protection hidden="1"/>
    </xf>
    <xf numFmtId="0" fontId="54" fillId="0" borderId="27" xfId="66" applyFont="1" applyFill="1" applyBorder="1" applyAlignment="1" applyProtection="1">
      <alignment horizontal="center" vertical="center"/>
      <protection hidden="1"/>
    </xf>
    <xf numFmtId="0" fontId="54" fillId="0" borderId="23" xfId="66" applyFont="1" applyFill="1" applyBorder="1" applyAlignment="1" applyProtection="1">
      <alignment horizontal="centerContinuous" vertical="center" wrapText="1"/>
      <protection/>
    </xf>
    <xf numFmtId="0" fontId="54" fillId="0" borderId="23" xfId="66" applyFont="1" applyFill="1" applyBorder="1" applyAlignment="1" applyProtection="1">
      <alignment horizontal="left" vertical="center"/>
      <protection/>
    </xf>
    <xf numFmtId="3" fontId="54" fillId="0" borderId="23" xfId="66" applyNumberFormat="1" applyFont="1" applyFill="1" applyBorder="1" applyAlignment="1" applyProtection="1">
      <alignment horizontal="right" vertical="center"/>
      <protection locked="0"/>
    </xf>
    <xf numFmtId="3" fontId="54" fillId="0" borderId="23" xfId="66" applyNumberFormat="1" applyFont="1" applyFill="1" applyBorder="1" applyAlignment="1" applyProtection="1">
      <alignment horizontal="right" vertical="center"/>
      <protection hidden="1"/>
    </xf>
    <xf numFmtId="1" fontId="54" fillId="28" borderId="23" xfId="66" applyNumberFormat="1" applyFont="1" applyFill="1" applyBorder="1" applyAlignment="1" applyProtection="1">
      <alignment horizontal="center" vertical="center"/>
      <protection hidden="1"/>
    </xf>
    <xf numFmtId="0" fontId="58" fillId="0" borderId="0" xfId="66" applyFont="1" applyFill="1" applyAlignment="1" applyProtection="1">
      <alignment horizontal="right"/>
      <protection locked="0"/>
    </xf>
    <xf numFmtId="0" fontId="56" fillId="0" borderId="0" xfId="66" applyFont="1" applyFill="1" applyAlignment="1" applyProtection="1">
      <alignment horizontal="left"/>
      <protection locked="0"/>
    </xf>
    <xf numFmtId="0" fontId="56" fillId="0" borderId="0" xfId="66" applyFont="1" applyFill="1" applyProtection="1">
      <alignment/>
      <protection locked="0"/>
    </xf>
    <xf numFmtId="0" fontId="54" fillId="0" borderId="0" xfId="66" applyFont="1" applyFill="1" applyBorder="1" applyAlignment="1" applyProtection="1">
      <alignment wrapText="1"/>
      <protection locked="0"/>
    </xf>
    <xf numFmtId="3" fontId="56" fillId="0" borderId="0" xfId="66" applyNumberFormat="1" applyFont="1" applyFill="1" applyBorder="1" applyAlignment="1" applyProtection="1">
      <alignment horizontal="right" vertical="center"/>
      <protection locked="0"/>
    </xf>
    <xf numFmtId="2" fontId="56" fillId="0" borderId="0" xfId="66" applyNumberFormat="1" applyFont="1" applyFill="1" applyBorder="1" applyAlignment="1" applyProtection="1">
      <alignment horizontal="center" vertical="center"/>
      <protection locked="0"/>
    </xf>
    <xf numFmtId="0" fontId="56" fillId="0" borderId="0" xfId="66" applyFont="1" applyFill="1" applyBorder="1" applyAlignment="1" applyProtection="1">
      <alignment horizontal="center" vertical="center"/>
      <protection locked="0"/>
    </xf>
    <xf numFmtId="0" fontId="12" fillId="0" borderId="0" xfId="66" applyFont="1">
      <alignment/>
      <protection/>
    </xf>
    <xf numFmtId="0" fontId="14" fillId="0" borderId="47" xfId="67" applyFont="1" applyFill="1" applyBorder="1">
      <alignment/>
      <protection/>
    </xf>
    <xf numFmtId="0" fontId="14" fillId="0" borderId="23" xfId="62" applyFont="1" applyBorder="1" applyAlignment="1">
      <alignment vertical="top" wrapText="1"/>
      <protection/>
    </xf>
    <xf numFmtId="0" fontId="59" fillId="0" borderId="0" xfId="67" applyFont="1" applyBorder="1">
      <alignment/>
      <protection/>
    </xf>
    <xf numFmtId="0" fontId="59" fillId="0" borderId="0" xfId="67" applyFont="1" applyFill="1" applyBorder="1" applyAlignment="1">
      <alignment/>
      <protection/>
    </xf>
    <xf numFmtId="0" fontId="33" fillId="0" borderId="0" xfId="61" applyFont="1" applyBorder="1" applyAlignment="1">
      <alignment vertical="center" wrapText="1"/>
      <protection/>
    </xf>
    <xf numFmtId="0" fontId="33" fillId="0" borderId="0" xfId="61" applyFont="1" applyBorder="1" applyAlignment="1">
      <alignment vertical="center"/>
      <protection/>
    </xf>
    <xf numFmtId="9" fontId="60" fillId="0" borderId="0" xfId="61" applyNumberFormat="1" applyFont="1" applyFill="1" applyBorder="1" applyAlignment="1">
      <alignment horizontal="left" vertical="center" wrapText="1"/>
      <protection/>
    </xf>
    <xf numFmtId="0" fontId="61" fillId="0" borderId="0" xfId="0" applyNumberFormat="1" applyFont="1" applyBorder="1" applyAlignment="1">
      <alignment horizontal="left" vertical="center" wrapText="1"/>
    </xf>
    <xf numFmtId="0" fontId="54" fillId="0" borderId="105" xfId="66" applyFont="1" applyFill="1" applyBorder="1" applyAlignment="1" applyProtection="1">
      <alignment horizontal="centerContinuous" vertical="center"/>
      <protection/>
    </xf>
    <xf numFmtId="49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66" applyFont="1">
      <alignment/>
      <protection/>
    </xf>
    <xf numFmtId="3" fontId="63" fillId="0" borderId="0" xfId="66" applyNumberFormat="1" applyFont="1" applyFill="1" applyBorder="1" applyAlignment="1" applyProtection="1">
      <alignment horizontal="right" vertical="center"/>
      <protection locked="0"/>
    </xf>
    <xf numFmtId="0" fontId="15" fillId="0" borderId="0" xfId="66" applyFont="1">
      <alignment/>
      <protection/>
    </xf>
    <xf numFmtId="49" fontId="6" fillId="0" borderId="23" xfId="69" applyNumberFormat="1" applyFont="1" applyFill="1" applyBorder="1" applyAlignment="1">
      <alignment horizontal="left" vertical="top" wrapText="1"/>
      <protection/>
    </xf>
    <xf numFmtId="0" fontId="6" fillId="0" borderId="24" xfId="69" applyFont="1" applyFill="1" applyBorder="1" applyAlignment="1">
      <alignment horizontal="right" vertical="top" wrapText="1"/>
      <protection/>
    </xf>
    <xf numFmtId="49" fontId="4" fillId="0" borderId="23" xfId="69" applyNumberFormat="1" applyFont="1" applyFill="1" applyBorder="1" applyAlignment="1">
      <alignment horizontal="left" vertical="top" wrapText="1"/>
      <protection/>
    </xf>
    <xf numFmtId="0" fontId="5" fillId="0" borderId="23" xfId="69" applyFont="1" applyFill="1" applyBorder="1" applyAlignment="1">
      <alignment horizontal="left" vertical="top" wrapText="1"/>
      <protection/>
    </xf>
    <xf numFmtId="49" fontId="4" fillId="0" borderId="61" xfId="69" applyNumberFormat="1" applyFont="1" applyFill="1" applyBorder="1" applyAlignment="1">
      <alignment horizontal="left" vertical="top" wrapText="1"/>
      <protection/>
    </xf>
    <xf numFmtId="9" fontId="14" fillId="0" borderId="24" xfId="75" applyFont="1" applyFill="1" applyBorder="1" applyAlignment="1">
      <alignment/>
    </xf>
    <xf numFmtId="9" fontId="6" fillId="0" borderId="106" xfId="75" applyFont="1" applyFill="1" applyBorder="1" applyAlignment="1">
      <alignment/>
    </xf>
    <xf numFmtId="14" fontId="6" fillId="0" borderId="0" xfId="66" applyNumberFormat="1" applyFont="1" applyFill="1" applyAlignment="1" applyProtection="1">
      <alignment horizontal="left"/>
      <protection locked="0"/>
    </xf>
    <xf numFmtId="3" fontId="40" fillId="0" borderId="0" xfId="66" applyNumberFormat="1" applyFont="1" applyFill="1" applyBorder="1" applyAlignment="1" applyProtection="1">
      <alignment horizontal="right" vertical="center"/>
      <protection locked="0"/>
    </xf>
    <xf numFmtId="0" fontId="5" fillId="29" borderId="24" xfId="0" applyFont="1" applyFill="1" applyBorder="1" applyAlignment="1">
      <alignment horizontal="right" vertical="top" wrapText="1"/>
    </xf>
    <xf numFmtId="0" fontId="4" fillId="29" borderId="24" xfId="0" applyFont="1" applyFill="1" applyBorder="1" applyAlignment="1">
      <alignment horizontal="right" vertical="top" wrapText="1"/>
    </xf>
    <xf numFmtId="0" fontId="6" fillId="29" borderId="24" xfId="0" applyFont="1" applyFill="1" applyBorder="1" applyAlignment="1">
      <alignment horizontal="right" vertical="top" wrapText="1"/>
    </xf>
    <xf numFmtId="10" fontId="4" fillId="0" borderId="23" xfId="0" applyNumberFormat="1" applyFont="1" applyFill="1" applyBorder="1" applyAlignment="1">
      <alignment horizontal="right" vertical="top" wrapText="1"/>
    </xf>
    <xf numFmtId="0" fontId="6" fillId="29" borderId="29" xfId="69" applyFont="1" applyFill="1" applyBorder="1" applyAlignment="1">
      <alignment horizontal="right" vertical="top" wrapText="1"/>
      <protection/>
    </xf>
    <xf numFmtId="0" fontId="5" fillId="29" borderId="29" xfId="69" applyFont="1" applyFill="1" applyBorder="1" applyAlignment="1">
      <alignment horizontal="right" vertical="top" wrapText="1"/>
      <protection/>
    </xf>
    <xf numFmtId="0" fontId="5" fillId="29" borderId="24" xfId="69" applyFont="1" applyFill="1" applyBorder="1" applyAlignment="1">
      <alignment horizontal="right" vertical="top" wrapText="1"/>
      <protection/>
    </xf>
    <xf numFmtId="49" fontId="6" fillId="0" borderId="24" xfId="69" applyNumberFormat="1" applyFont="1" applyFill="1" applyBorder="1" applyAlignment="1">
      <alignment horizontal="right" vertical="top" wrapText="1"/>
      <protection/>
    </xf>
    <xf numFmtId="0" fontId="10" fillId="29" borderId="0" xfId="69" applyFont="1" applyFill="1" applyBorder="1" applyAlignment="1">
      <alignment horizontal="left" vertical="top"/>
      <protection/>
    </xf>
    <xf numFmtId="0" fontId="5" fillId="29" borderId="23" xfId="69" applyFont="1" applyFill="1" applyBorder="1" applyAlignment="1">
      <alignment horizontal="right" wrapText="1"/>
      <protection/>
    </xf>
    <xf numFmtId="2" fontId="33" fillId="26" borderId="37" xfId="61" applyNumberFormat="1" applyFont="1" applyFill="1" applyBorder="1" applyAlignment="1" quotePrefix="1">
      <alignment vertical="center" wrapText="1"/>
      <protection/>
    </xf>
    <xf numFmtId="2" fontId="33" fillId="0" borderId="37" xfId="61" applyNumberFormat="1" applyFont="1" applyFill="1" applyBorder="1" applyAlignment="1" quotePrefix="1">
      <alignment vertical="center" wrapText="1"/>
      <protection/>
    </xf>
    <xf numFmtId="2" fontId="33" fillId="26" borderId="37" xfId="61" applyNumberFormat="1" applyFont="1" applyFill="1" applyBorder="1" applyAlignment="1" quotePrefix="1">
      <alignment horizontal="center" vertical="center" wrapText="1"/>
      <protection/>
    </xf>
    <xf numFmtId="2" fontId="33" fillId="25" borderId="37" xfId="61" applyNumberFormat="1" applyFont="1" applyFill="1" applyBorder="1" applyAlignment="1">
      <alignment horizontal="center" vertical="center" wrapText="1"/>
      <protection/>
    </xf>
    <xf numFmtId="2" fontId="33" fillId="26" borderId="37" xfId="61" applyNumberFormat="1" applyFont="1" applyFill="1" applyBorder="1" applyAlignment="1" quotePrefix="1">
      <alignment horizontal="center" vertical="center"/>
      <protection/>
    </xf>
    <xf numFmtId="2" fontId="33" fillId="0" borderId="37" xfId="61" applyNumberFormat="1" applyFont="1" applyBorder="1" applyAlignment="1">
      <alignment vertical="center"/>
      <protection/>
    </xf>
    <xf numFmtId="2" fontId="33" fillId="0" borderId="107" xfId="61" applyNumberFormat="1" applyFont="1" applyBorder="1" applyAlignment="1">
      <alignment vertical="center"/>
      <protection/>
    </xf>
    <xf numFmtId="2" fontId="35" fillId="0" borderId="37" xfId="61" applyNumberFormat="1" applyFont="1" applyBorder="1" applyAlignment="1">
      <alignment vertical="center"/>
      <protection/>
    </xf>
    <xf numFmtId="2" fontId="35" fillId="0" borderId="107" xfId="61" applyNumberFormat="1" applyFont="1" applyBorder="1" applyAlignment="1">
      <alignment vertical="center"/>
      <protection/>
    </xf>
    <xf numFmtId="2" fontId="33" fillId="0" borderId="69" xfId="61" applyNumberFormat="1" applyFont="1" applyBorder="1" applyAlignment="1">
      <alignment vertical="center"/>
      <protection/>
    </xf>
    <xf numFmtId="2" fontId="33" fillId="0" borderId="108" xfId="61" applyNumberFormat="1" applyFont="1" applyBorder="1" applyAlignment="1">
      <alignment vertical="center"/>
      <protection/>
    </xf>
    <xf numFmtId="2" fontId="33" fillId="0" borderId="69" xfId="61" applyNumberFormat="1" applyFont="1" applyBorder="1" applyAlignment="1">
      <alignment horizontal="center" vertical="center"/>
      <protection/>
    </xf>
    <xf numFmtId="2" fontId="33" fillId="26" borderId="107" xfId="61" applyNumberFormat="1" applyFont="1" applyFill="1" applyBorder="1" applyAlignment="1">
      <alignment horizontal="center" vertical="center" wrapText="1"/>
      <protection/>
    </xf>
    <xf numFmtId="2" fontId="33" fillId="26" borderId="19" xfId="61" applyNumberFormat="1" applyFont="1" applyFill="1" applyBorder="1" applyAlignment="1" quotePrefix="1">
      <alignment horizontal="center" vertical="center"/>
      <protection/>
    </xf>
    <xf numFmtId="2" fontId="33" fillId="26" borderId="21" xfId="61" applyNumberFormat="1" applyFont="1" applyFill="1" applyBorder="1" applyAlignment="1">
      <alignment horizontal="center" vertical="center" wrapText="1"/>
      <protection/>
    </xf>
    <xf numFmtId="2" fontId="33" fillId="29" borderId="37" xfId="61" applyNumberFormat="1" applyFont="1" applyFill="1" applyBorder="1" applyAlignment="1" quotePrefix="1">
      <alignment horizontal="center" vertical="center" wrapText="1"/>
      <protection/>
    </xf>
    <xf numFmtId="2" fontId="33" fillId="29" borderId="19" xfId="61" applyNumberFormat="1" applyFont="1" applyFill="1" applyBorder="1" applyAlignment="1" quotePrefix="1">
      <alignment horizontal="center" vertical="center" wrapText="1"/>
      <protection/>
    </xf>
    <xf numFmtId="2" fontId="33" fillId="29" borderId="37" xfId="61" applyNumberFormat="1" applyFont="1" applyFill="1" applyBorder="1" applyAlignment="1" quotePrefix="1">
      <alignment vertical="center" wrapText="1"/>
      <protection/>
    </xf>
    <xf numFmtId="2" fontId="33" fillId="29" borderId="19" xfId="61" applyNumberFormat="1" applyFont="1" applyFill="1" applyBorder="1" applyAlignment="1" quotePrefix="1">
      <alignment vertical="center" wrapText="1"/>
      <protection/>
    </xf>
    <xf numFmtId="0" fontId="33" fillId="29" borderId="37" xfId="61" applyFont="1" applyFill="1" applyBorder="1" applyAlignment="1">
      <alignment vertical="center" wrapText="1"/>
      <protection/>
    </xf>
    <xf numFmtId="0" fontId="33" fillId="29" borderId="37" xfId="61" applyFont="1" applyFill="1" applyBorder="1" applyAlignment="1">
      <alignment horizontal="center" vertical="center" wrapText="1"/>
      <protection/>
    </xf>
    <xf numFmtId="0" fontId="33" fillId="29" borderId="37" xfId="61" applyFont="1" applyFill="1" applyBorder="1" applyAlignment="1">
      <alignment horizontal="left" vertical="center" wrapText="1"/>
      <protection/>
    </xf>
    <xf numFmtId="0" fontId="35" fillId="29" borderId="37" xfId="61" applyFont="1" applyFill="1" applyBorder="1" applyAlignment="1">
      <alignment horizontal="left" vertical="center" wrapText="1"/>
      <protection/>
    </xf>
    <xf numFmtId="0" fontId="33" fillId="29" borderId="69" xfId="61" applyFont="1" applyFill="1" applyBorder="1" applyAlignment="1">
      <alignment vertical="center" wrapText="1"/>
      <protection/>
    </xf>
    <xf numFmtId="2" fontId="33" fillId="29" borderId="33" xfId="61" applyNumberFormat="1" applyFont="1" applyFill="1" applyBorder="1" applyAlignment="1" quotePrefix="1">
      <alignment vertical="center" wrapText="1"/>
      <protection/>
    </xf>
    <xf numFmtId="2" fontId="33" fillId="29" borderId="0" xfId="61" applyNumberFormat="1" applyFont="1" applyFill="1" applyBorder="1" applyAlignment="1" quotePrefix="1">
      <alignment vertical="center" wrapText="1"/>
      <protection/>
    </xf>
    <xf numFmtId="2" fontId="33" fillId="29" borderId="38" xfId="61" applyNumberFormat="1" applyFont="1" applyFill="1" applyBorder="1" applyAlignment="1" quotePrefix="1">
      <alignment vertical="center" wrapText="1"/>
      <protection/>
    </xf>
    <xf numFmtId="2" fontId="33" fillId="29" borderId="20" xfId="61" applyNumberFormat="1" applyFont="1" applyFill="1" applyBorder="1" applyAlignment="1" quotePrefix="1">
      <alignment vertical="center" wrapText="1"/>
      <protection/>
    </xf>
    <xf numFmtId="2" fontId="33" fillId="29" borderId="45" xfId="61" applyNumberFormat="1" applyFont="1" applyFill="1" applyBorder="1" applyAlignment="1" quotePrefix="1">
      <alignment vertical="center" wrapText="1"/>
      <protection/>
    </xf>
    <xf numFmtId="2" fontId="33" fillId="29" borderId="46" xfId="61" applyNumberFormat="1" applyFont="1" applyFill="1" applyBorder="1" applyAlignment="1" quotePrefix="1">
      <alignment vertical="center" wrapText="1"/>
      <protection/>
    </xf>
    <xf numFmtId="9" fontId="33" fillId="29" borderId="33" xfId="61" applyNumberFormat="1" applyFont="1" applyFill="1" applyBorder="1" applyAlignment="1" quotePrefix="1">
      <alignment horizontal="center" vertical="center" wrapText="1"/>
      <protection/>
    </xf>
    <xf numFmtId="9" fontId="33" fillId="29" borderId="0" xfId="61" applyNumberFormat="1" applyFont="1" applyFill="1" applyBorder="1" applyAlignment="1" quotePrefix="1">
      <alignment horizontal="center" vertical="center" wrapText="1"/>
      <protection/>
    </xf>
    <xf numFmtId="9" fontId="33" fillId="29" borderId="38" xfId="61" applyNumberFormat="1" applyFont="1" applyFill="1" applyBorder="1" applyAlignment="1" quotePrefix="1">
      <alignment horizontal="center" vertical="center" wrapText="1"/>
      <protection/>
    </xf>
    <xf numFmtId="2" fontId="33" fillId="29" borderId="33" xfId="61" applyNumberFormat="1" applyFont="1" applyFill="1" applyBorder="1" applyAlignment="1">
      <alignment vertical="center"/>
      <protection/>
    </xf>
    <xf numFmtId="2" fontId="33" fillId="29" borderId="0" xfId="61" applyNumberFormat="1" applyFont="1" applyFill="1" applyBorder="1" applyAlignment="1">
      <alignment vertical="center"/>
      <protection/>
    </xf>
    <xf numFmtId="2" fontId="33" fillId="29" borderId="38" xfId="61" applyNumberFormat="1" applyFont="1" applyFill="1" applyBorder="1" applyAlignment="1">
      <alignment vertical="center"/>
      <protection/>
    </xf>
    <xf numFmtId="2" fontId="35" fillId="29" borderId="33" xfId="61" applyNumberFormat="1" applyFont="1" applyFill="1" applyBorder="1" applyAlignment="1">
      <alignment vertical="center"/>
      <protection/>
    </xf>
    <xf numFmtId="2" fontId="35" fillId="29" borderId="0" xfId="61" applyNumberFormat="1" applyFont="1" applyFill="1" applyBorder="1" applyAlignment="1">
      <alignment vertical="center"/>
      <protection/>
    </xf>
    <xf numFmtId="2" fontId="35" fillId="29" borderId="38" xfId="61" applyNumberFormat="1" applyFont="1" applyFill="1" applyBorder="1" applyAlignment="1">
      <alignment vertical="center"/>
      <protection/>
    </xf>
    <xf numFmtId="2" fontId="33" fillId="29" borderId="67" xfId="61" applyNumberFormat="1" applyFont="1" applyFill="1" applyBorder="1" applyAlignment="1">
      <alignment vertical="center"/>
      <protection/>
    </xf>
    <xf numFmtId="2" fontId="33" fillId="29" borderId="63" xfId="61" applyNumberFormat="1" applyFont="1" applyFill="1" applyBorder="1" applyAlignment="1">
      <alignment vertical="center"/>
      <protection/>
    </xf>
    <xf numFmtId="2" fontId="33" fillId="29" borderId="68" xfId="61" applyNumberFormat="1" applyFont="1" applyFill="1" applyBorder="1" applyAlignment="1">
      <alignment vertical="center"/>
      <protection/>
    </xf>
    <xf numFmtId="2" fontId="33" fillId="0" borderId="69" xfId="61" applyNumberFormat="1" applyFont="1" applyBorder="1" applyAlignment="1">
      <alignment horizontal="right" vertical="center"/>
      <protection/>
    </xf>
    <xf numFmtId="2" fontId="47" fillId="0" borderId="35" xfId="0" applyNumberFormat="1" applyFont="1" applyFill="1" applyBorder="1" applyAlignment="1">
      <alignment horizont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wrapText="1"/>
    </xf>
    <xf numFmtId="2" fontId="47" fillId="0" borderId="45" xfId="0" applyNumberFormat="1" applyFont="1" applyFill="1" applyBorder="1" applyAlignment="1">
      <alignment horizontal="center" wrapText="1"/>
    </xf>
    <xf numFmtId="2" fontId="47" fillId="0" borderId="27" xfId="0" applyNumberFormat="1" applyFont="1" applyFill="1" applyBorder="1" applyAlignment="1">
      <alignment horizontal="center" wrapText="1"/>
    </xf>
    <xf numFmtId="2" fontId="47" fillId="0" borderId="33" xfId="0" applyNumberFormat="1" applyFont="1" applyBorder="1" applyAlignment="1">
      <alignment horizontal="center" wrapText="1"/>
    </xf>
    <xf numFmtId="2" fontId="47" fillId="0" borderId="33" xfId="0" applyNumberFormat="1" applyFont="1" applyFill="1" applyBorder="1" applyAlignment="1">
      <alignment horizontal="center" wrapText="1"/>
    </xf>
    <xf numFmtId="2" fontId="47" fillId="0" borderId="20" xfId="0" applyNumberFormat="1" applyFont="1" applyBorder="1" applyAlignment="1">
      <alignment horizontal="center" wrapText="1"/>
    </xf>
    <xf numFmtId="2" fontId="13" fillId="0" borderId="0" xfId="71" applyNumberFormat="1" applyFont="1" applyAlignment="1">
      <alignment vertical="center"/>
      <protection/>
    </xf>
    <xf numFmtId="2" fontId="13" fillId="0" borderId="0" xfId="71" applyNumberFormat="1" applyFont="1">
      <alignment/>
      <protection/>
    </xf>
    <xf numFmtId="2" fontId="14" fillId="0" borderId="0" xfId="71" applyNumberFormat="1" applyFont="1">
      <alignment/>
      <protection/>
    </xf>
    <xf numFmtId="2" fontId="14" fillId="0" borderId="109" xfId="71" applyNumberFormat="1" applyFont="1" applyFill="1" applyBorder="1" applyAlignment="1">
      <alignment horizontal="center"/>
      <protection/>
    </xf>
    <xf numFmtId="2" fontId="17" fillId="0" borderId="110" xfId="71" applyNumberFormat="1" applyFont="1" applyFill="1" applyBorder="1" applyAlignment="1">
      <alignment horizontal="center" vertical="center"/>
      <protection/>
    </xf>
    <xf numFmtId="2" fontId="14" fillId="0" borderId="111" xfId="71" applyNumberFormat="1" applyFont="1" applyBorder="1" applyAlignment="1">
      <alignment vertical="center"/>
      <protection/>
    </xf>
    <xf numFmtId="2" fontId="14" fillId="25" borderId="111" xfId="71" applyNumberFormat="1" applyFont="1" applyFill="1" applyBorder="1" applyAlignment="1">
      <alignment vertical="center"/>
      <protection/>
    </xf>
    <xf numFmtId="2" fontId="14" fillId="0" borderId="112" xfId="71" applyNumberFormat="1" applyFont="1" applyBorder="1" applyAlignment="1">
      <alignment vertical="center"/>
      <protection/>
    </xf>
    <xf numFmtId="2" fontId="6" fillId="0" borderId="0" xfId="71" applyNumberFormat="1">
      <alignment/>
      <protection/>
    </xf>
    <xf numFmtId="2" fontId="13" fillId="0" borderId="0" xfId="72" applyNumberFormat="1" applyFont="1" applyAlignment="1">
      <alignment vertical="center"/>
      <protection/>
    </xf>
    <xf numFmtId="2" fontId="13" fillId="0" borderId="0" xfId="72" applyNumberFormat="1" applyFont="1">
      <alignment/>
      <protection/>
    </xf>
    <xf numFmtId="2" fontId="14" fillId="0" borderId="0" xfId="72" applyNumberFormat="1" applyFont="1">
      <alignment/>
      <protection/>
    </xf>
    <xf numFmtId="2" fontId="14" fillId="0" borderId="109" xfId="72" applyNumberFormat="1" applyFont="1" applyFill="1" applyBorder="1" applyAlignment="1">
      <alignment horizontal="center"/>
      <protection/>
    </xf>
    <xf numFmtId="2" fontId="17" fillId="0" borderId="110" xfId="72" applyNumberFormat="1" applyFont="1" applyFill="1" applyBorder="1" applyAlignment="1">
      <alignment horizontal="center" vertical="center"/>
      <protection/>
    </xf>
    <xf numFmtId="2" fontId="14" fillId="0" borderId="111" xfId="72" applyNumberFormat="1" applyFont="1" applyFill="1" applyBorder="1" applyAlignment="1">
      <alignment vertical="center"/>
      <protection/>
    </xf>
    <xf numFmtId="2" fontId="14" fillId="25" borderId="111" xfId="72" applyNumberFormat="1" applyFont="1" applyFill="1" applyBorder="1" applyAlignment="1">
      <alignment vertical="center"/>
      <protection/>
    </xf>
    <xf numFmtId="2" fontId="6" fillId="0" borderId="0" xfId="72" applyNumberFormat="1">
      <alignment/>
      <protection/>
    </xf>
    <xf numFmtId="2" fontId="13" fillId="0" borderId="0" xfId="70" applyNumberFormat="1" applyFont="1" applyAlignment="1">
      <alignment vertical="center"/>
      <protection/>
    </xf>
    <xf numFmtId="2" fontId="14" fillId="0" borderId="0" xfId="70" applyNumberFormat="1" applyFont="1">
      <alignment/>
      <protection/>
    </xf>
    <xf numFmtId="2" fontId="14" fillId="0" borderId="109" xfId="70" applyNumberFormat="1" applyFont="1" applyFill="1" applyBorder="1" applyAlignment="1">
      <alignment horizontal="center"/>
      <protection/>
    </xf>
    <xf numFmtId="2" fontId="17" fillId="0" borderId="110" xfId="70" applyNumberFormat="1" applyFont="1" applyFill="1" applyBorder="1" applyAlignment="1">
      <alignment horizontal="center"/>
      <protection/>
    </xf>
    <xf numFmtId="2" fontId="14" fillId="0" borderId="111" xfId="70" applyNumberFormat="1" applyFont="1" applyFill="1" applyBorder="1" applyAlignment="1">
      <alignment horizontal="center"/>
      <protection/>
    </xf>
    <xf numFmtId="2" fontId="14" fillId="25" borderId="111" xfId="70" applyNumberFormat="1" applyFont="1" applyFill="1" applyBorder="1" applyAlignment="1">
      <alignment vertical="center"/>
      <protection/>
    </xf>
    <xf numFmtId="2" fontId="14" fillId="25" borderId="112" xfId="70" applyNumberFormat="1" applyFont="1" applyFill="1" applyBorder="1" applyAlignment="1">
      <alignment vertical="center"/>
      <protection/>
    </xf>
    <xf numFmtId="2" fontId="13" fillId="0" borderId="0" xfId="64" applyNumberFormat="1" applyFont="1" applyAlignment="1">
      <alignment vertical="center"/>
      <protection/>
    </xf>
    <xf numFmtId="2" fontId="13" fillId="0" borderId="0" xfId="64" applyNumberFormat="1" applyFont="1">
      <alignment/>
      <protection/>
    </xf>
    <xf numFmtId="2" fontId="14" fillId="0" borderId="0" xfId="64" applyNumberFormat="1" applyFont="1">
      <alignment/>
      <protection/>
    </xf>
    <xf numFmtId="2" fontId="14" fillId="0" borderId="109" xfId="64" applyNumberFormat="1" applyFont="1" applyFill="1" applyBorder="1" applyAlignment="1">
      <alignment horizontal="center"/>
      <protection/>
    </xf>
    <xf numFmtId="2" fontId="17" fillId="0" borderId="110" xfId="64" applyNumberFormat="1" applyFont="1" applyFill="1" applyBorder="1" applyAlignment="1">
      <alignment horizontal="center"/>
      <protection/>
    </xf>
    <xf numFmtId="2" fontId="14" fillId="25" borderId="111" xfId="64" applyNumberFormat="1" applyFont="1" applyFill="1" applyBorder="1" applyAlignment="1">
      <alignment horizontal="center"/>
      <protection/>
    </xf>
    <xf numFmtId="2" fontId="19" fillId="25" borderId="111" xfId="64" applyNumberFormat="1" applyFont="1" applyFill="1" applyBorder="1" applyAlignment="1">
      <alignment vertical="center"/>
      <protection/>
    </xf>
    <xf numFmtId="2" fontId="14" fillId="25" borderId="111" xfId="64" applyNumberFormat="1" applyFont="1" applyFill="1" applyBorder="1" applyAlignment="1">
      <alignment vertical="center"/>
      <protection/>
    </xf>
    <xf numFmtId="2" fontId="14" fillId="0" borderId="111" xfId="64" applyNumberFormat="1" applyFont="1" applyFill="1" applyBorder="1" applyAlignment="1">
      <alignment vertical="center"/>
      <protection/>
    </xf>
    <xf numFmtId="2" fontId="19" fillId="0" borderId="111" xfId="64" applyNumberFormat="1" applyFont="1" applyFill="1" applyBorder="1" applyAlignment="1">
      <alignment vertical="center"/>
      <protection/>
    </xf>
    <xf numFmtId="2" fontId="14" fillId="0" borderId="112" xfId="64" applyNumberFormat="1" applyFont="1" applyFill="1" applyBorder="1" applyAlignment="1">
      <alignment vertical="center"/>
      <protection/>
    </xf>
    <xf numFmtId="3" fontId="6" fillId="29" borderId="82" xfId="65" applyNumberFormat="1" applyFont="1" applyFill="1" applyBorder="1" applyAlignment="1" applyProtection="1">
      <alignment horizontal="right" vertical="center"/>
      <protection locked="0"/>
    </xf>
    <xf numFmtId="3" fontId="6" fillId="29" borderId="82" xfId="65" applyNumberFormat="1" applyFont="1" applyFill="1" applyBorder="1" applyAlignment="1" applyProtection="1">
      <alignment horizontal="right" vertical="center"/>
      <protection hidden="1"/>
    </xf>
    <xf numFmtId="3" fontId="6" fillId="29" borderId="113" xfId="65" applyNumberFormat="1" applyFont="1" applyFill="1" applyBorder="1" applyAlignment="1" applyProtection="1">
      <alignment horizontal="right" vertical="center"/>
      <protection hidden="1"/>
    </xf>
    <xf numFmtId="3" fontId="6" fillId="29" borderId="113" xfId="65" applyNumberFormat="1" applyFont="1" applyFill="1" applyBorder="1" applyAlignment="1" applyProtection="1">
      <alignment horizontal="right" vertical="center"/>
      <protection locked="0"/>
    </xf>
    <xf numFmtId="3" fontId="6" fillId="0" borderId="82" xfId="65" applyNumberFormat="1" applyFont="1" applyFill="1" applyBorder="1" applyAlignment="1" applyProtection="1">
      <alignment horizontal="center" vertical="center"/>
      <protection locked="0"/>
    </xf>
    <xf numFmtId="3" fontId="6" fillId="0" borderId="104" xfId="65" applyNumberFormat="1" applyFont="1" applyFill="1" applyBorder="1" applyAlignment="1" applyProtection="1">
      <alignment horizontal="center" vertical="center"/>
      <protection/>
    </xf>
    <xf numFmtId="3" fontId="6" fillId="29" borderId="88" xfId="65" applyNumberFormat="1" applyFont="1" applyFill="1" applyBorder="1" applyAlignment="1" applyProtection="1">
      <alignment horizontal="right" vertical="center"/>
      <protection locked="0"/>
    </xf>
    <xf numFmtId="3" fontId="6" fillId="29" borderId="92" xfId="65" applyNumberFormat="1" applyFont="1" applyFill="1" applyBorder="1" applyAlignment="1" applyProtection="1">
      <alignment horizontal="right" vertical="center"/>
      <protection locked="0"/>
    </xf>
    <xf numFmtId="0" fontId="39" fillId="26" borderId="28" xfId="61" applyNumberFormat="1" applyFont="1" applyFill="1" applyBorder="1" applyAlignment="1">
      <alignment horizontal="center" vertical="center" wrapText="1"/>
      <protection/>
    </xf>
    <xf numFmtId="2" fontId="33" fillId="29" borderId="37" xfId="61" applyNumberFormat="1" applyFont="1" applyFill="1" applyBorder="1" applyAlignment="1">
      <alignment vertical="center" wrapText="1"/>
      <protection/>
    </xf>
    <xf numFmtId="0" fontId="54" fillId="0" borderId="0" xfId="0" applyFont="1" applyAlignment="1">
      <alignment/>
    </xf>
    <xf numFmtId="0" fontId="54" fillId="26" borderId="0" xfId="0" applyFont="1" applyFill="1" applyAlignment="1">
      <alignment/>
    </xf>
    <xf numFmtId="0" fontId="54" fillId="26" borderId="0" xfId="0" applyFont="1" applyFill="1" applyAlignment="1">
      <alignment horizontal="center"/>
    </xf>
    <xf numFmtId="0" fontId="54" fillId="26" borderId="0" xfId="0" applyFont="1" applyFill="1" applyAlignment="1">
      <alignment horizontal="right"/>
    </xf>
    <xf numFmtId="14" fontId="54" fillId="26" borderId="0" xfId="0" applyNumberFormat="1" applyFont="1" applyFill="1" applyAlignment="1">
      <alignment horizontal="center"/>
    </xf>
    <xf numFmtId="0" fontId="5" fillId="29" borderId="24" xfId="0" applyNumberFormat="1" applyFont="1" applyFill="1" applyBorder="1" applyAlignment="1">
      <alignment horizontal="right" vertical="top" wrapText="1"/>
    </xf>
    <xf numFmtId="2" fontId="5" fillId="29" borderId="24" xfId="0" applyNumberFormat="1" applyFont="1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4" fontId="6" fillId="0" borderId="80" xfId="65" applyNumberFormat="1" applyFont="1" applyFill="1" applyBorder="1" applyAlignment="1" applyProtection="1">
      <alignment horizontal="right" vertical="center"/>
      <protection hidden="1"/>
    </xf>
    <xf numFmtId="1" fontId="5" fillId="29" borderId="24" xfId="0" applyNumberFormat="1" applyFont="1" applyFill="1" applyBorder="1" applyAlignment="1">
      <alignment horizontal="right" vertical="top" wrapText="1"/>
    </xf>
    <xf numFmtId="2" fontId="5" fillId="29" borderId="23" xfId="0" applyNumberFormat="1" applyFont="1" applyFill="1" applyBorder="1" applyAlignment="1">
      <alignment horizontal="right" vertical="top" wrapText="1"/>
    </xf>
    <xf numFmtId="2" fontId="33" fillId="29" borderId="37" xfId="61" applyNumberFormat="1" applyFont="1" applyFill="1" applyBorder="1" applyAlignment="1">
      <alignment horizontal="right" vertical="center" wrapText="1"/>
      <protection/>
    </xf>
    <xf numFmtId="2" fontId="6" fillId="29" borderId="29" xfId="69" applyNumberFormat="1" applyFont="1" applyFill="1" applyBorder="1" applyAlignment="1">
      <alignment horizontal="right" vertical="top" wrapText="1"/>
      <protection/>
    </xf>
    <xf numFmtId="0" fontId="5" fillId="4" borderId="23" xfId="0" applyFont="1" applyFill="1" applyBorder="1" applyAlignment="1">
      <alignment horizontal="left" vertical="top" wrapText="1"/>
    </xf>
    <xf numFmtId="0" fontId="33" fillId="20" borderId="29" xfId="0" applyFont="1" applyFill="1" applyBorder="1" applyAlignment="1">
      <alignment horizontal="center" vertical="center" wrapText="1"/>
    </xf>
    <xf numFmtId="0" fontId="33" fillId="20" borderId="27" xfId="0" applyFont="1" applyFill="1" applyBorder="1" applyAlignment="1">
      <alignment horizontal="center" vertical="center" wrapText="1"/>
    </xf>
    <xf numFmtId="0" fontId="29" fillId="20" borderId="33" xfId="61" applyFont="1" applyFill="1" applyBorder="1" applyAlignment="1">
      <alignment horizontal="center" wrapText="1"/>
      <protection/>
    </xf>
    <xf numFmtId="0" fontId="29" fillId="20" borderId="0" xfId="61" applyFont="1" applyFill="1" applyBorder="1" applyAlignment="1">
      <alignment horizontal="center" wrapText="1"/>
      <protection/>
    </xf>
    <xf numFmtId="0" fontId="33" fillId="20" borderId="37" xfId="61" applyFont="1" applyFill="1" applyBorder="1" applyAlignment="1">
      <alignment horizontal="center" vertical="center" wrapText="1"/>
      <protection/>
    </xf>
    <xf numFmtId="0" fontId="33" fillId="20" borderId="19" xfId="61" applyFont="1" applyFill="1" applyBorder="1" applyAlignment="1">
      <alignment horizontal="center" vertical="center" wrapText="1"/>
      <protection/>
    </xf>
    <xf numFmtId="0" fontId="36" fillId="0" borderId="37" xfId="0" applyFont="1" applyBorder="1" applyAlignment="1">
      <alignment/>
    </xf>
    <xf numFmtId="0" fontId="36" fillId="0" borderId="19" xfId="0" applyFont="1" applyBorder="1" applyAlignment="1">
      <alignment/>
    </xf>
    <xf numFmtId="0" fontId="33" fillId="0" borderId="12" xfId="61" applyFont="1" applyFill="1" applyBorder="1" applyAlignment="1">
      <alignment horizontal="center" vertical="center" wrapText="1"/>
      <protection/>
    </xf>
    <xf numFmtId="0" fontId="33" fillId="0" borderId="114" xfId="61" applyFont="1" applyFill="1" applyBorder="1" applyAlignment="1">
      <alignment horizontal="center" vertical="center" wrapText="1"/>
      <protection/>
    </xf>
    <xf numFmtId="0" fontId="33" fillId="20" borderId="27" xfId="61" applyFont="1" applyFill="1" applyBorder="1" applyAlignment="1">
      <alignment horizontal="center" vertical="center" wrapText="1"/>
      <protection/>
    </xf>
    <xf numFmtId="0" fontId="33" fillId="20" borderId="47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0" borderId="24" xfId="0" applyFont="1" applyFill="1" applyBorder="1" applyAlignment="1">
      <alignment horizontal="center" vertical="center" wrapText="1"/>
    </xf>
    <xf numFmtId="0" fontId="28" fillId="0" borderId="0" xfId="61" applyFont="1" applyBorder="1" applyAlignment="1">
      <alignment horizontal="right" vertical="center" wrapText="1"/>
      <protection/>
    </xf>
    <xf numFmtId="14" fontId="65" fillId="26" borderId="0" xfId="0" applyNumberFormat="1" applyFont="1" applyFill="1" applyAlignment="1" applyProtection="1">
      <alignment horizontal="center"/>
      <protection locked="0"/>
    </xf>
    <xf numFmtId="0" fontId="54" fillId="26" borderId="0" xfId="0" applyFont="1" applyFill="1" applyAlignment="1">
      <alignment horizontal="left"/>
    </xf>
    <xf numFmtId="0" fontId="66" fillId="26" borderId="0" xfId="0" applyFont="1" applyFill="1" applyAlignment="1" applyProtection="1">
      <alignment horizontal="left"/>
      <protection/>
    </xf>
    <xf numFmtId="0" fontId="54" fillId="26" borderId="0" xfId="0" applyFont="1" applyFill="1" applyAlignment="1" applyProtection="1">
      <alignment horizontal="left"/>
      <protection locked="0"/>
    </xf>
    <xf numFmtId="0" fontId="64" fillId="26" borderId="0" xfId="0" applyFont="1" applyFill="1" applyAlignment="1">
      <alignment horizontal="center"/>
    </xf>
    <xf numFmtId="0" fontId="54" fillId="26" borderId="0" xfId="0" applyFont="1" applyFill="1" applyAlignment="1">
      <alignment horizontal="center" wrapText="1"/>
    </xf>
    <xf numFmtId="0" fontId="54" fillId="26" borderId="0" xfId="0" applyFont="1" applyFill="1" applyAlignment="1">
      <alignment horizontal="center"/>
    </xf>
    <xf numFmtId="0" fontId="54" fillId="26" borderId="0" xfId="0" applyFont="1" applyFill="1" applyAlignment="1" applyProtection="1">
      <alignment horizontal="center"/>
      <protection locked="0"/>
    </xf>
    <xf numFmtId="14" fontId="54" fillId="26" borderId="0" xfId="0" applyNumberFormat="1" applyFont="1" applyFill="1" applyAlignment="1" applyProtection="1">
      <alignment horizontal="center"/>
      <protection locked="0"/>
    </xf>
    <xf numFmtId="0" fontId="4" fillId="0" borderId="99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9" fontId="33" fillId="20" borderId="27" xfId="61" applyNumberFormat="1" applyFont="1" applyFill="1" applyBorder="1" applyAlignment="1">
      <alignment horizontal="center" vertical="center" wrapText="1"/>
      <protection/>
    </xf>
    <xf numFmtId="9" fontId="33" fillId="20" borderId="37" xfId="61" applyNumberFormat="1" applyFont="1" applyFill="1" applyBorder="1" applyAlignment="1">
      <alignment horizontal="center" vertical="center" wrapText="1"/>
      <protection/>
    </xf>
    <xf numFmtId="0" fontId="33" fillId="20" borderId="33" xfId="0" applyFont="1" applyFill="1" applyBorder="1" applyAlignment="1">
      <alignment horizontal="center" vertical="center" wrapText="1"/>
    </xf>
    <xf numFmtId="0" fontId="33" fillId="20" borderId="37" xfId="0" applyFont="1" applyFill="1" applyBorder="1" applyAlignment="1">
      <alignment horizontal="center" vertical="center" wrapText="1"/>
    </xf>
    <xf numFmtId="0" fontId="33" fillId="26" borderId="58" xfId="61" applyFont="1" applyFill="1" applyBorder="1" applyAlignment="1">
      <alignment horizontal="center" vertical="center" wrapText="1"/>
      <protection/>
    </xf>
    <xf numFmtId="0" fontId="33" fillId="26" borderId="24" xfId="61" applyFont="1" applyFill="1" applyBorder="1" applyAlignment="1">
      <alignment horizontal="center" vertical="center" wrapText="1"/>
      <protection/>
    </xf>
    <xf numFmtId="0" fontId="33" fillId="26" borderId="27" xfId="61" applyFont="1" applyFill="1" applyBorder="1" applyAlignment="1">
      <alignment horizontal="center" vertical="center" wrapText="1"/>
      <protection/>
    </xf>
    <xf numFmtId="0" fontId="61" fillId="0" borderId="0" xfId="0" applyNumberFormat="1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20" borderId="58" xfId="0" applyFont="1" applyFill="1" applyBorder="1" applyAlignment="1">
      <alignment horizontal="center" vertical="center" wrapText="1"/>
    </xf>
    <xf numFmtId="0" fontId="33" fillId="20" borderId="115" xfId="0" applyFont="1" applyFill="1" applyBorder="1" applyAlignment="1">
      <alignment horizontal="center" vertical="center" wrapText="1"/>
    </xf>
    <xf numFmtId="0" fontId="33" fillId="20" borderId="116" xfId="0" applyFont="1" applyFill="1" applyBorder="1" applyAlignment="1">
      <alignment horizontal="center" vertical="center" wrapText="1"/>
    </xf>
    <xf numFmtId="0" fontId="33" fillId="20" borderId="48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left" vertical="center" wrapText="1"/>
    </xf>
    <xf numFmtId="9" fontId="38" fillId="0" borderId="117" xfId="61" applyNumberFormat="1" applyFont="1" applyFill="1" applyBorder="1" applyAlignment="1">
      <alignment horizontal="left" vertical="center" wrapText="1"/>
      <protection/>
    </xf>
    <xf numFmtId="9" fontId="38" fillId="0" borderId="47" xfId="61" applyNumberFormat="1" applyFont="1" applyFill="1" applyBorder="1" applyAlignment="1">
      <alignment horizontal="left" vertical="center" wrapText="1"/>
      <protection/>
    </xf>
    <xf numFmtId="9" fontId="38" fillId="0" borderId="118" xfId="61" applyNumberFormat="1" applyFont="1" applyFill="1" applyBorder="1" applyAlignment="1">
      <alignment horizontal="left" vertical="center" wrapText="1"/>
      <protection/>
    </xf>
    <xf numFmtId="0" fontId="33" fillId="26" borderId="119" xfId="61" applyFont="1" applyFill="1" applyBorder="1" applyAlignment="1">
      <alignment horizontal="center" vertical="center" wrapText="1"/>
      <protection/>
    </xf>
    <xf numFmtId="0" fontId="33" fillId="26" borderId="25" xfId="61" applyFont="1" applyFill="1" applyBorder="1" applyAlignment="1">
      <alignment horizontal="center" vertical="center" wrapText="1"/>
      <protection/>
    </xf>
    <xf numFmtId="0" fontId="33" fillId="26" borderId="28" xfId="61" applyFont="1" applyFill="1" applyBorder="1" applyAlignment="1">
      <alignment horizontal="center" vertical="center" wrapText="1"/>
      <protection/>
    </xf>
    <xf numFmtId="0" fontId="33" fillId="26" borderId="57" xfId="61" applyFont="1" applyFill="1" applyBorder="1" applyAlignment="1">
      <alignment horizontal="center" vertical="center" wrapText="1"/>
      <protection/>
    </xf>
    <xf numFmtId="0" fontId="33" fillId="26" borderId="23" xfId="61" applyFont="1" applyFill="1" applyBorder="1" applyAlignment="1">
      <alignment horizontal="center" vertical="center" wrapText="1"/>
      <protection/>
    </xf>
    <xf numFmtId="9" fontId="33" fillId="26" borderId="57" xfId="61" applyNumberFormat="1" applyFont="1" applyFill="1" applyBorder="1" applyAlignment="1">
      <alignment horizontal="center" vertical="center" wrapText="1"/>
      <protection/>
    </xf>
    <xf numFmtId="9" fontId="33" fillId="26" borderId="23" xfId="61" applyNumberFormat="1" applyFont="1" applyFill="1" applyBorder="1" applyAlignment="1">
      <alignment horizontal="center" vertical="center" wrapText="1"/>
      <protection/>
    </xf>
    <xf numFmtId="9" fontId="33" fillId="26" borderId="27" xfId="61" applyNumberFormat="1" applyFont="1" applyFill="1" applyBorder="1" applyAlignment="1">
      <alignment horizontal="center" vertical="center" wrapText="1"/>
      <protection/>
    </xf>
    <xf numFmtId="0" fontId="33" fillId="20" borderId="58" xfId="61" applyFont="1" applyFill="1" applyBorder="1" applyAlignment="1">
      <alignment horizontal="center" vertical="center" wrapText="1"/>
      <protection/>
    </xf>
    <xf numFmtId="0" fontId="33" fillId="20" borderId="115" xfId="61" applyFont="1" applyFill="1" applyBorder="1" applyAlignment="1">
      <alignment horizontal="center" vertical="center" wrapText="1"/>
      <protection/>
    </xf>
    <xf numFmtId="0" fontId="33" fillId="20" borderId="116" xfId="61" applyFont="1" applyFill="1" applyBorder="1" applyAlignment="1">
      <alignment horizontal="center" vertical="center" wrapText="1"/>
      <protection/>
    </xf>
    <xf numFmtId="0" fontId="47" fillId="0" borderId="27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33" fillId="20" borderId="27" xfId="0" applyFont="1" applyFill="1" applyBorder="1" applyAlignment="1">
      <alignment horizontal="center" vertical="center" wrapText="1"/>
    </xf>
    <xf numFmtId="0" fontId="33" fillId="20" borderId="37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9" fontId="36" fillId="20" borderId="27" xfId="0" applyNumberFormat="1" applyFont="1" applyFill="1" applyBorder="1" applyAlignment="1">
      <alignment horizontal="center" vertical="center"/>
    </xf>
    <xf numFmtId="9" fontId="36" fillId="20" borderId="37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wrapText="1"/>
    </xf>
    <xf numFmtId="0" fontId="33" fillId="20" borderId="23" xfId="0" applyFont="1" applyFill="1" applyBorder="1" applyAlignment="1">
      <alignment horizontal="center" vertical="center" wrapText="1"/>
    </xf>
    <xf numFmtId="0" fontId="33" fillId="20" borderId="23" xfId="0" applyFont="1" applyFill="1" applyBorder="1" applyAlignment="1">
      <alignment horizontal="center" vertical="center"/>
    </xf>
    <xf numFmtId="0" fontId="36" fillId="20" borderId="27" xfId="0" applyFont="1" applyFill="1" applyBorder="1" applyAlignment="1">
      <alignment horizontal="center" vertical="center"/>
    </xf>
    <xf numFmtId="0" fontId="36" fillId="20" borderId="37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 wrapText="1"/>
    </xf>
    <xf numFmtId="0" fontId="33" fillId="20" borderId="19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 wrapText="1"/>
    </xf>
    <xf numFmtId="0" fontId="47" fillId="20" borderId="24" xfId="0" applyFont="1" applyFill="1" applyBorder="1" applyAlignment="1">
      <alignment horizontal="center" vertical="center" wrapText="1"/>
    </xf>
    <xf numFmtId="0" fontId="36" fillId="20" borderId="47" xfId="0" applyFont="1" applyFill="1" applyBorder="1" applyAlignment="1">
      <alignment horizontal="center" vertical="center" wrapText="1"/>
    </xf>
    <xf numFmtId="0" fontId="36" fillId="20" borderId="48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20" borderId="27" xfId="0" applyFont="1" applyFill="1" applyBorder="1" applyAlignment="1">
      <alignment horizontal="center" vertical="center" wrapText="1"/>
    </xf>
    <xf numFmtId="0" fontId="47" fillId="20" borderId="37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left" vertical="center" wrapText="1"/>
    </xf>
    <xf numFmtId="0" fontId="49" fillId="0" borderId="38" xfId="0" applyFont="1" applyFill="1" applyBorder="1" applyAlignment="1">
      <alignment horizontal="left" vertical="center" wrapText="1"/>
    </xf>
    <xf numFmtId="9" fontId="33" fillId="20" borderId="24" xfId="0" applyNumberFormat="1" applyFont="1" applyFill="1" applyBorder="1" applyAlignment="1">
      <alignment horizontal="center" vertical="center" wrapText="1"/>
    </xf>
    <xf numFmtId="9" fontId="33" fillId="20" borderId="48" xfId="0" applyNumberFormat="1" applyFont="1" applyFill="1" applyBorder="1" applyAlignment="1">
      <alignment horizontal="center" vertical="center" wrapText="1"/>
    </xf>
    <xf numFmtId="0" fontId="47" fillId="20" borderId="24" xfId="0" applyFont="1" applyFill="1" applyBorder="1" applyAlignment="1">
      <alignment horizontal="center" vertical="center" wrapText="1"/>
    </xf>
    <xf numFmtId="0" fontId="47" fillId="20" borderId="47" xfId="0" applyFont="1" applyFill="1" applyBorder="1" applyAlignment="1">
      <alignment horizontal="center" vertical="center" wrapText="1"/>
    </xf>
    <xf numFmtId="0" fontId="47" fillId="20" borderId="48" xfId="0" applyFont="1" applyFill="1" applyBorder="1" applyAlignment="1">
      <alignment horizontal="center" vertical="center" wrapText="1"/>
    </xf>
    <xf numFmtId="9" fontId="47" fillId="20" borderId="29" xfId="0" applyNumberFormat="1" applyFont="1" applyFill="1" applyBorder="1" applyAlignment="1">
      <alignment horizontal="center" vertical="center" wrapText="1"/>
    </xf>
    <xf numFmtId="0" fontId="47" fillId="20" borderId="35" xfId="0" applyFont="1" applyFill="1" applyBorder="1" applyAlignment="1">
      <alignment vertical="center"/>
    </xf>
    <xf numFmtId="0" fontId="49" fillId="26" borderId="29" xfId="0" applyFont="1" applyFill="1" applyBorder="1" applyAlignment="1">
      <alignment horizontal="left" vertical="center" wrapText="1"/>
    </xf>
    <xf numFmtId="0" fontId="49" fillId="26" borderId="36" xfId="0" applyFont="1" applyFill="1" applyBorder="1" applyAlignment="1">
      <alignment horizontal="left" vertical="center" wrapText="1"/>
    </xf>
    <xf numFmtId="0" fontId="33" fillId="20" borderId="29" xfId="0" applyFont="1" applyFill="1" applyBorder="1" applyAlignment="1">
      <alignment horizontal="center" vertical="center" wrapText="1"/>
    </xf>
    <xf numFmtId="0" fontId="33" fillId="20" borderId="35" xfId="0" applyFont="1" applyFill="1" applyBorder="1" applyAlignment="1">
      <alignment horizontal="center" vertical="center" wrapText="1"/>
    </xf>
    <xf numFmtId="0" fontId="33" fillId="20" borderId="36" xfId="0" applyFont="1" applyFill="1" applyBorder="1" applyAlignment="1">
      <alignment horizontal="center" vertical="center" wrapText="1"/>
    </xf>
    <xf numFmtId="0" fontId="16" fillId="20" borderId="27" xfId="0" applyFont="1" applyFill="1" applyBorder="1" applyAlignment="1">
      <alignment horizontal="center" vertical="center" wrapText="1"/>
    </xf>
    <xf numFmtId="0" fontId="16" fillId="20" borderId="37" xfId="0" applyFont="1" applyFill="1" applyBorder="1" applyAlignment="1">
      <alignment horizontal="center" vertical="center" wrapText="1"/>
    </xf>
    <xf numFmtId="0" fontId="16" fillId="20" borderId="19" xfId="0" applyFont="1" applyFill="1" applyBorder="1" applyAlignment="1">
      <alignment horizontal="center" vertical="center" wrapText="1"/>
    </xf>
    <xf numFmtId="0" fontId="16" fillId="20" borderId="29" xfId="0" applyFont="1" applyFill="1" applyBorder="1" applyAlignment="1">
      <alignment horizontal="center" vertical="center" wrapText="1"/>
    </xf>
    <xf numFmtId="0" fontId="16" fillId="20" borderId="33" xfId="0" applyFont="1" applyFill="1" applyBorder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16" fillId="20" borderId="24" xfId="0" applyFont="1" applyFill="1" applyBorder="1" applyAlignment="1">
      <alignment horizontal="center" vertical="center"/>
    </xf>
    <xf numFmtId="0" fontId="16" fillId="20" borderId="47" xfId="0" applyFont="1" applyFill="1" applyBorder="1" applyAlignment="1">
      <alignment horizontal="center" vertical="center"/>
    </xf>
    <xf numFmtId="0" fontId="16" fillId="20" borderId="48" xfId="0" applyFont="1" applyFill="1" applyBorder="1" applyAlignment="1">
      <alignment horizontal="center" vertical="center"/>
    </xf>
    <xf numFmtId="0" fontId="16" fillId="20" borderId="24" xfId="0" applyFont="1" applyFill="1" applyBorder="1" applyAlignment="1">
      <alignment horizontal="center" vertical="center" wrapText="1"/>
    </xf>
    <xf numFmtId="0" fontId="0" fillId="20" borderId="47" xfId="0" applyFont="1" applyFill="1" applyBorder="1" applyAlignment="1">
      <alignment horizontal="center" vertical="center" wrapText="1"/>
    </xf>
    <xf numFmtId="0" fontId="16" fillId="20" borderId="45" xfId="0" applyFont="1" applyFill="1" applyBorder="1" applyAlignment="1">
      <alignment horizontal="center" vertical="center" wrapText="1"/>
    </xf>
    <xf numFmtId="0" fontId="16" fillId="20" borderId="46" xfId="0" applyFont="1" applyFill="1" applyBorder="1" applyAlignment="1">
      <alignment horizontal="center" vertical="center" wrapText="1"/>
    </xf>
    <xf numFmtId="0" fontId="16" fillId="20" borderId="48" xfId="0" applyFont="1" applyFill="1" applyBorder="1" applyAlignment="1">
      <alignment horizontal="center" vertical="center" wrapText="1"/>
    </xf>
    <xf numFmtId="0" fontId="13" fillId="0" borderId="0" xfId="67" applyFont="1" applyBorder="1" applyAlignment="1">
      <alignment horizontal="center" vertical="center"/>
      <protection/>
    </xf>
    <xf numFmtId="0" fontId="59" fillId="0" borderId="0" xfId="67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14" fillId="0" borderId="0" xfId="71" applyFont="1" applyFill="1" applyBorder="1" applyAlignment="1">
      <alignment vertical="center" wrapText="1"/>
      <protection/>
    </xf>
    <xf numFmtId="0" fontId="6" fillId="0" borderId="0" xfId="71" applyAlignment="1">
      <alignment vertical="center" wrapText="1"/>
      <protection/>
    </xf>
    <xf numFmtId="0" fontId="6" fillId="0" borderId="38" xfId="71" applyBorder="1" applyAlignment="1">
      <alignment vertical="center" wrapText="1"/>
      <protection/>
    </xf>
    <xf numFmtId="0" fontId="14" fillId="0" borderId="120" xfId="71" applyFont="1" applyBorder="1" applyAlignment="1">
      <alignment wrapText="1"/>
      <protection/>
    </xf>
    <xf numFmtId="0" fontId="6" fillId="0" borderId="121" xfId="71" applyBorder="1" applyAlignment="1">
      <alignment wrapText="1"/>
      <protection/>
    </xf>
    <xf numFmtId="0" fontId="6" fillId="0" borderId="122" xfId="71" applyBorder="1" applyAlignment="1">
      <alignment wrapText="1"/>
      <protection/>
    </xf>
    <xf numFmtId="0" fontId="14" fillId="0" borderId="0" xfId="71" applyFont="1" applyFill="1" applyBorder="1" applyAlignment="1">
      <alignment horizontal="left" vertical="center" wrapText="1"/>
      <protection/>
    </xf>
    <xf numFmtId="0" fontId="14" fillId="0" borderId="38" xfId="71" applyFont="1" applyFill="1" applyBorder="1" applyAlignment="1">
      <alignment horizontal="left" vertical="center" wrapText="1"/>
      <protection/>
    </xf>
    <xf numFmtId="0" fontId="14" fillId="24" borderId="123" xfId="71" applyFont="1" applyFill="1" applyBorder="1" applyAlignment="1">
      <alignment horizontal="center" vertical="center" wrapText="1"/>
      <protection/>
    </xf>
    <xf numFmtId="0" fontId="14" fillId="24" borderId="37" xfId="71" applyFont="1" applyFill="1" applyBorder="1" applyAlignment="1">
      <alignment horizontal="center" vertical="center" wrapText="1"/>
      <protection/>
    </xf>
    <xf numFmtId="0" fontId="14" fillId="24" borderId="19" xfId="71" applyFont="1" applyFill="1" applyBorder="1" applyAlignment="1">
      <alignment horizontal="center" vertical="center" wrapText="1"/>
      <protection/>
    </xf>
    <xf numFmtId="2" fontId="14" fillId="0" borderId="124" xfId="71" applyNumberFormat="1" applyFont="1" applyFill="1" applyBorder="1" applyAlignment="1">
      <alignment horizontal="center" vertical="center" wrapText="1"/>
      <protection/>
    </xf>
    <xf numFmtId="2" fontId="14" fillId="0" borderId="125" xfId="71" applyNumberFormat="1" applyFont="1" applyFill="1" applyBorder="1" applyAlignment="1">
      <alignment horizontal="center" vertical="center" wrapText="1"/>
      <protection/>
    </xf>
    <xf numFmtId="2" fontId="14" fillId="0" borderId="126" xfId="71" applyNumberFormat="1" applyFont="1" applyFill="1" applyBorder="1" applyAlignment="1">
      <alignment horizontal="center" vertical="center" wrapText="1"/>
      <protection/>
    </xf>
    <xf numFmtId="0" fontId="14" fillId="0" borderId="24" xfId="71" applyFont="1" applyFill="1" applyBorder="1" applyAlignment="1">
      <alignment horizontal="center" vertical="center" wrapText="1"/>
      <protection/>
    </xf>
    <xf numFmtId="0" fontId="14" fillId="0" borderId="48" xfId="71" applyFont="1" applyFill="1" applyBorder="1" applyAlignment="1">
      <alignment horizontal="center" vertical="center" wrapText="1"/>
      <protection/>
    </xf>
    <xf numFmtId="0" fontId="14" fillId="20" borderId="24" xfId="71" applyFont="1" applyFill="1" applyBorder="1" applyAlignment="1">
      <alignment horizontal="center" vertical="center" wrapText="1"/>
      <protection/>
    </xf>
    <xf numFmtId="0" fontId="14" fillId="20" borderId="48" xfId="71" applyFont="1" applyFill="1" applyBorder="1" applyAlignment="1">
      <alignment horizontal="center" vertical="center" wrapText="1"/>
      <protection/>
    </xf>
    <xf numFmtId="0" fontId="14" fillId="0" borderId="12" xfId="71" applyFont="1" applyFill="1" applyBorder="1" applyAlignment="1">
      <alignment horizontal="center"/>
      <protection/>
    </xf>
    <xf numFmtId="0" fontId="14" fillId="0" borderId="79" xfId="71" applyFont="1" applyFill="1" applyBorder="1" applyAlignment="1">
      <alignment horizontal="center"/>
      <protection/>
    </xf>
    <xf numFmtId="0" fontId="14" fillId="0" borderId="114" xfId="71" applyFont="1" applyFill="1" applyBorder="1" applyAlignment="1">
      <alignment horizontal="center"/>
      <protection/>
    </xf>
    <xf numFmtId="0" fontId="14" fillId="0" borderId="120" xfId="72" applyFont="1" applyFill="1" applyBorder="1" applyAlignment="1">
      <alignment vertical="center"/>
      <protection/>
    </xf>
    <xf numFmtId="0" fontId="6" fillId="0" borderId="121" xfId="72" applyBorder="1" applyAlignment="1">
      <alignment vertical="center"/>
      <protection/>
    </xf>
    <xf numFmtId="0" fontId="6" fillId="0" borderId="122" xfId="72" applyBorder="1" applyAlignment="1">
      <alignment vertical="center"/>
      <protection/>
    </xf>
    <xf numFmtId="2" fontId="14" fillId="0" borderId="124" xfId="72" applyNumberFormat="1" applyFont="1" applyFill="1" applyBorder="1" applyAlignment="1">
      <alignment horizontal="center" vertical="center" wrapText="1"/>
      <protection/>
    </xf>
    <xf numFmtId="2" fontId="14" fillId="0" borderId="125" xfId="72" applyNumberFormat="1" applyFont="1" applyFill="1" applyBorder="1" applyAlignment="1">
      <alignment horizontal="center" vertical="center" wrapText="1"/>
      <protection/>
    </xf>
    <xf numFmtId="2" fontId="14" fillId="0" borderId="126" xfId="72" applyNumberFormat="1" applyFont="1" applyFill="1" applyBorder="1" applyAlignment="1">
      <alignment horizontal="center" vertical="center" wrapText="1"/>
      <protection/>
    </xf>
    <xf numFmtId="0" fontId="14" fillId="0" borderId="24" xfId="72" applyFont="1" applyFill="1" applyBorder="1" applyAlignment="1">
      <alignment horizontal="center" vertical="center" wrapText="1"/>
      <protection/>
    </xf>
    <xf numFmtId="0" fontId="14" fillId="0" borderId="48" xfId="72" applyFont="1" applyFill="1" applyBorder="1" applyAlignment="1">
      <alignment horizontal="center" vertical="center" wrapText="1"/>
      <protection/>
    </xf>
    <xf numFmtId="0" fontId="14" fillId="0" borderId="49" xfId="72" applyFont="1" applyFill="1" applyBorder="1" applyAlignment="1">
      <alignment horizontal="center" vertical="center"/>
      <protection/>
    </xf>
    <xf numFmtId="0" fontId="14" fillId="0" borderId="50" xfId="72" applyFont="1" applyFill="1" applyBorder="1" applyAlignment="1">
      <alignment horizontal="center" vertical="center"/>
      <protection/>
    </xf>
    <xf numFmtId="0" fontId="14" fillId="0" borderId="52" xfId="72" applyFont="1" applyFill="1" applyBorder="1" applyAlignment="1">
      <alignment horizontal="center" vertical="center"/>
      <protection/>
    </xf>
    <xf numFmtId="0" fontId="14" fillId="24" borderId="123" xfId="72" applyFont="1" applyFill="1" applyBorder="1" applyAlignment="1">
      <alignment horizontal="center" vertical="center" wrapText="1"/>
      <protection/>
    </xf>
    <xf numFmtId="0" fontId="14" fillId="24" borderId="37" xfId="72" applyFont="1" applyFill="1" applyBorder="1" applyAlignment="1">
      <alignment horizontal="center" vertical="center" wrapText="1"/>
      <protection/>
    </xf>
    <xf numFmtId="0" fontId="14" fillId="24" borderId="19" xfId="72" applyFont="1" applyFill="1" applyBorder="1" applyAlignment="1">
      <alignment horizontal="center" vertical="center" wrapText="1"/>
      <protection/>
    </xf>
    <xf numFmtId="0" fontId="14" fillId="24" borderId="127" xfId="70" applyFont="1" applyFill="1" applyBorder="1" applyAlignment="1">
      <alignment horizontal="center" vertical="center" wrapText="1"/>
      <protection/>
    </xf>
    <xf numFmtId="0" fontId="14" fillId="24" borderId="31" xfId="70" applyFont="1" applyFill="1" applyBorder="1" applyAlignment="1">
      <alignment/>
      <protection/>
    </xf>
    <xf numFmtId="0" fontId="14" fillId="24" borderId="33" xfId="70" applyFont="1" applyFill="1" applyBorder="1" applyAlignment="1">
      <alignment/>
      <protection/>
    </xf>
    <xf numFmtId="0" fontId="14" fillId="24" borderId="0" xfId="70" applyFont="1" applyFill="1" applyAlignment="1">
      <alignment/>
      <protection/>
    </xf>
    <xf numFmtId="0" fontId="14" fillId="24" borderId="20" xfId="70" applyFont="1" applyFill="1" applyBorder="1" applyAlignment="1">
      <alignment/>
      <protection/>
    </xf>
    <xf numFmtId="0" fontId="14" fillId="24" borderId="45" xfId="70" applyFont="1" applyFill="1" applyBorder="1" applyAlignment="1">
      <alignment/>
      <protection/>
    </xf>
    <xf numFmtId="2" fontId="14" fillId="0" borderId="128" xfId="70" applyNumberFormat="1" applyFont="1" applyFill="1" applyBorder="1" applyAlignment="1">
      <alignment horizontal="center" vertical="center" wrapText="1"/>
      <protection/>
    </xf>
    <xf numFmtId="2" fontId="14" fillId="0" borderId="111" xfId="70" applyNumberFormat="1" applyFont="1" applyFill="1" applyBorder="1" applyAlignment="1">
      <alignment horizontal="center" vertical="center" wrapText="1"/>
      <protection/>
    </xf>
    <xf numFmtId="2" fontId="14" fillId="0" borderId="129" xfId="70" applyNumberFormat="1" applyFont="1" applyFill="1" applyBorder="1" applyAlignment="1">
      <alignment horizontal="center" vertical="center" wrapText="1"/>
      <protection/>
    </xf>
    <xf numFmtId="0" fontId="14" fillId="0" borderId="127" xfId="70" applyFont="1" applyFill="1" applyBorder="1" applyAlignment="1">
      <alignment horizontal="center" vertical="center" wrapText="1"/>
      <protection/>
    </xf>
    <xf numFmtId="0" fontId="14" fillId="0" borderId="31" xfId="70" applyFont="1" applyFill="1" applyBorder="1" applyAlignment="1">
      <alignment/>
      <protection/>
    </xf>
    <xf numFmtId="0" fontId="14" fillId="0" borderId="33" xfId="70" applyFont="1" applyFill="1" applyBorder="1" applyAlignment="1">
      <alignment/>
      <protection/>
    </xf>
    <xf numFmtId="0" fontId="14" fillId="0" borderId="0" xfId="70" applyFont="1" applyFill="1" applyAlignment="1">
      <alignment/>
      <protection/>
    </xf>
    <xf numFmtId="0" fontId="14" fillId="0" borderId="20" xfId="70" applyFont="1" applyFill="1" applyBorder="1" applyAlignment="1">
      <alignment/>
      <protection/>
    </xf>
    <xf numFmtId="0" fontId="14" fillId="0" borderId="45" xfId="70" applyFont="1" applyFill="1" applyBorder="1" applyAlignment="1">
      <alignment/>
      <protection/>
    </xf>
    <xf numFmtId="0" fontId="14" fillId="0" borderId="127" xfId="70" applyFont="1" applyFill="1" applyBorder="1" applyAlignment="1">
      <alignment horizontal="center" vertical="center"/>
      <protection/>
    </xf>
    <xf numFmtId="0" fontId="14" fillId="0" borderId="130" xfId="70" applyFont="1" applyFill="1" applyBorder="1" applyAlignment="1">
      <alignment/>
      <protection/>
    </xf>
    <xf numFmtId="0" fontId="14" fillId="0" borderId="33" xfId="70" applyFont="1" applyFill="1" applyBorder="1" applyAlignment="1">
      <alignment horizontal="center" vertical="center"/>
      <protection/>
    </xf>
    <xf numFmtId="0" fontId="14" fillId="0" borderId="38" xfId="70" applyFont="1" applyFill="1" applyBorder="1" applyAlignment="1">
      <alignment/>
      <protection/>
    </xf>
    <xf numFmtId="0" fontId="14" fillId="0" borderId="20" xfId="70" applyFont="1" applyFill="1" applyBorder="1" applyAlignment="1">
      <alignment horizontal="center" vertical="center"/>
      <protection/>
    </xf>
    <xf numFmtId="0" fontId="14" fillId="0" borderId="46" xfId="70" applyFont="1" applyFill="1" applyBorder="1" applyAlignment="1">
      <alignment/>
      <protection/>
    </xf>
    <xf numFmtId="0" fontId="14" fillId="0" borderId="32" xfId="70" applyFont="1" applyFill="1" applyBorder="1" applyAlignment="1">
      <alignment vertical="center" wrapText="1"/>
      <protection/>
    </xf>
    <xf numFmtId="0" fontId="6" fillId="0" borderId="0" xfId="70" applyAlignment="1">
      <alignment wrapText="1"/>
      <protection/>
    </xf>
    <xf numFmtId="0" fontId="6" fillId="0" borderId="38" xfId="70" applyBorder="1" applyAlignment="1">
      <alignment wrapText="1"/>
      <protection/>
    </xf>
    <xf numFmtId="0" fontId="6" fillId="0" borderId="0" xfId="70" applyAlignment="1">
      <alignment vertical="center" wrapText="1"/>
      <protection/>
    </xf>
    <xf numFmtId="0" fontId="6" fillId="0" borderId="38" xfId="70" applyBorder="1" applyAlignment="1">
      <alignment vertical="center" wrapText="1"/>
      <protection/>
    </xf>
    <xf numFmtId="0" fontId="6" fillId="0" borderId="130" xfId="70" applyBorder="1" applyAlignment="1">
      <alignment horizontal="center" vertical="center" wrapText="1"/>
      <protection/>
    </xf>
    <xf numFmtId="0" fontId="6" fillId="0" borderId="33" xfId="70" applyBorder="1" applyAlignment="1">
      <alignment horizontal="center" wrapText="1"/>
      <protection/>
    </xf>
    <xf numFmtId="0" fontId="6" fillId="0" borderId="38" xfId="70" applyBorder="1" applyAlignment="1">
      <alignment horizontal="center" wrapText="1"/>
      <protection/>
    </xf>
    <xf numFmtId="0" fontId="6" fillId="0" borderId="20" xfId="70" applyBorder="1" applyAlignment="1">
      <alignment horizontal="center" wrapText="1"/>
      <protection/>
    </xf>
    <xf numFmtId="0" fontId="6" fillId="0" borderId="46" xfId="70" applyBorder="1" applyAlignment="1">
      <alignment horizontal="center" wrapText="1"/>
      <protection/>
    </xf>
    <xf numFmtId="0" fontId="14" fillId="20" borderId="0" xfId="64" applyFont="1" applyFill="1" applyBorder="1" applyAlignment="1">
      <alignment vertical="center" wrapText="1"/>
      <protection/>
    </xf>
    <xf numFmtId="0" fontId="6" fillId="0" borderId="0" xfId="64" applyAlignment="1">
      <alignment vertical="center" wrapText="1"/>
      <protection/>
    </xf>
    <xf numFmtId="0" fontId="6" fillId="0" borderId="38" xfId="64" applyBorder="1" applyAlignment="1">
      <alignment vertical="center" wrapText="1"/>
      <protection/>
    </xf>
    <xf numFmtId="0" fontId="14" fillId="0" borderId="120" xfId="64" applyFont="1" applyBorder="1" applyAlignment="1">
      <alignment wrapText="1"/>
      <protection/>
    </xf>
    <xf numFmtId="0" fontId="6" fillId="0" borderId="121" xfId="64" applyBorder="1" applyAlignment="1">
      <alignment wrapText="1"/>
      <protection/>
    </xf>
    <xf numFmtId="0" fontId="6" fillId="0" borderId="122" xfId="64" applyBorder="1" applyAlignment="1">
      <alignment wrapText="1"/>
      <protection/>
    </xf>
    <xf numFmtId="0" fontId="14" fillId="0" borderId="123" xfId="64" applyFont="1" applyFill="1" applyBorder="1" applyAlignment="1">
      <alignment horizontal="center" vertical="center" wrapText="1"/>
      <protection/>
    </xf>
    <xf numFmtId="0" fontId="14" fillId="0" borderId="37" xfId="64" applyFont="1" applyFill="1" applyBorder="1" applyAlignment="1">
      <alignment/>
      <protection/>
    </xf>
    <xf numFmtId="0" fontId="14" fillId="0" borderId="19" xfId="64" applyFont="1" applyFill="1" applyBorder="1" applyAlignment="1">
      <alignment/>
      <protection/>
    </xf>
    <xf numFmtId="0" fontId="14" fillId="20" borderId="24" xfId="64" applyFont="1" applyFill="1" applyBorder="1" applyAlignment="1">
      <alignment horizontal="center" vertical="center" wrapText="1"/>
      <protection/>
    </xf>
    <xf numFmtId="0" fontId="14" fillId="20" borderId="48" xfId="64" applyFont="1" applyFill="1" applyBorder="1" applyAlignment="1">
      <alignment horizontal="center" vertical="center" wrapText="1"/>
      <protection/>
    </xf>
    <xf numFmtId="0" fontId="14" fillId="0" borderId="49" xfId="64" applyFont="1" applyFill="1" applyBorder="1" applyAlignment="1">
      <alignment horizontal="center" vertical="center"/>
      <protection/>
    </xf>
    <xf numFmtId="0" fontId="14" fillId="0" borderId="50" xfId="64" applyFont="1" applyFill="1" applyBorder="1" applyAlignment="1">
      <alignment horizontal="center" vertical="center"/>
      <protection/>
    </xf>
    <xf numFmtId="0" fontId="14" fillId="0" borderId="52" xfId="64" applyFont="1" applyFill="1" applyBorder="1" applyAlignment="1">
      <alignment horizontal="center" vertical="center"/>
      <protection/>
    </xf>
    <xf numFmtId="2" fontId="14" fillId="0" borderId="128" xfId="64" applyNumberFormat="1" applyFont="1" applyFill="1" applyBorder="1" applyAlignment="1">
      <alignment horizontal="center" vertical="center" wrapText="1"/>
      <protection/>
    </xf>
    <xf numFmtId="2" fontId="14" fillId="0" borderId="111" xfId="64" applyNumberFormat="1" applyFont="1" applyFill="1" applyBorder="1" applyAlignment="1">
      <alignment horizontal="center" vertical="center" wrapText="1"/>
      <protection/>
    </xf>
    <xf numFmtId="2" fontId="14" fillId="0" borderId="129" xfId="64" applyNumberFormat="1" applyFont="1" applyFill="1" applyBorder="1" applyAlignment="1">
      <alignment horizontal="center" vertical="center" wrapText="1"/>
      <protection/>
    </xf>
    <xf numFmtId="0" fontId="14" fillId="0" borderId="27" xfId="64" applyFont="1" applyFill="1" applyBorder="1" applyAlignment="1">
      <alignment horizontal="center" vertical="center"/>
      <protection/>
    </xf>
    <xf numFmtId="0" fontId="14" fillId="0" borderId="37" xfId="64" applyFont="1" applyFill="1" applyBorder="1" applyAlignment="1">
      <alignment horizontal="center" vertical="center"/>
      <protection/>
    </xf>
    <xf numFmtId="0" fontId="14" fillId="0" borderId="19" xfId="64" applyFont="1" applyFill="1" applyBorder="1" applyAlignment="1">
      <alignment horizontal="center" vertical="center"/>
      <protection/>
    </xf>
    <xf numFmtId="0" fontId="14" fillId="0" borderId="27" xfId="64" applyFont="1" applyFill="1" applyBorder="1" applyAlignment="1">
      <alignment horizontal="center" vertical="center" wrapText="1"/>
      <protection/>
    </xf>
    <xf numFmtId="0" fontId="14" fillId="0" borderId="37" xfId="64" applyFont="1" applyFill="1" applyBorder="1" applyAlignment="1">
      <alignment horizontal="center" vertical="center" wrapText="1"/>
      <protection/>
    </xf>
    <xf numFmtId="0" fontId="14" fillId="0" borderId="19" xfId="64" applyFont="1" applyFill="1" applyBorder="1" applyAlignment="1">
      <alignment horizontal="center" vertical="center" wrapText="1"/>
      <protection/>
    </xf>
    <xf numFmtId="0" fontId="14" fillId="20" borderId="47" xfId="64" applyFont="1" applyFill="1" applyBorder="1" applyAlignment="1">
      <alignment horizontal="center" vertical="center" wrapText="1"/>
      <protection/>
    </xf>
    <xf numFmtId="0" fontId="14" fillId="0" borderId="127" xfId="64" applyFont="1" applyFill="1" applyBorder="1" applyAlignment="1">
      <alignment horizontal="center" vertical="center" wrapText="1"/>
      <protection/>
    </xf>
    <xf numFmtId="0" fontId="14" fillId="0" borderId="130" xfId="64" applyFont="1" applyFill="1" applyBorder="1" applyAlignment="1">
      <alignment horizontal="center" vertical="center" wrapText="1"/>
      <protection/>
    </xf>
    <xf numFmtId="0" fontId="14" fillId="0" borderId="33" xfId="64" applyFont="1" applyFill="1" applyBorder="1" applyAlignment="1">
      <alignment horizontal="center" vertical="center" wrapText="1"/>
      <protection/>
    </xf>
    <xf numFmtId="0" fontId="14" fillId="0" borderId="38" xfId="64" applyFont="1" applyFill="1" applyBorder="1" applyAlignment="1">
      <alignment horizontal="center" vertical="center" wrapText="1"/>
      <protection/>
    </xf>
    <xf numFmtId="0" fontId="14" fillId="0" borderId="20" xfId="64" applyFont="1" applyFill="1" applyBorder="1" applyAlignment="1">
      <alignment horizontal="center" vertical="center" wrapText="1"/>
      <protection/>
    </xf>
    <xf numFmtId="0" fontId="14" fillId="0" borderId="46" xfId="64" applyFont="1" applyFill="1" applyBorder="1" applyAlignment="1">
      <alignment horizontal="center" vertical="center" wrapText="1"/>
      <protection/>
    </xf>
    <xf numFmtId="0" fontId="14" fillId="24" borderId="127" xfId="64" applyFont="1" applyFill="1" applyBorder="1" applyAlignment="1">
      <alignment horizontal="center" vertical="center" wrapText="1"/>
      <protection/>
    </xf>
    <xf numFmtId="0" fontId="6" fillId="0" borderId="31" xfId="64" applyBorder="1" applyAlignment="1">
      <alignment/>
      <protection/>
    </xf>
    <xf numFmtId="0" fontId="6" fillId="0" borderId="130" xfId="64" applyBorder="1" applyAlignment="1">
      <alignment/>
      <protection/>
    </xf>
    <xf numFmtId="0" fontId="14" fillId="24" borderId="33" xfId="64" applyFont="1" applyFill="1" applyBorder="1" applyAlignment="1">
      <alignment/>
      <protection/>
    </xf>
    <xf numFmtId="0" fontId="6" fillId="0" borderId="0" xfId="64" applyAlignment="1">
      <alignment/>
      <protection/>
    </xf>
    <xf numFmtId="0" fontId="6" fillId="0" borderId="38" xfId="64" applyBorder="1" applyAlignment="1">
      <alignment/>
      <protection/>
    </xf>
    <xf numFmtId="0" fontId="14" fillId="24" borderId="20" xfId="64" applyFont="1" applyFill="1" applyBorder="1" applyAlignment="1">
      <alignment/>
      <protection/>
    </xf>
    <xf numFmtId="0" fontId="6" fillId="0" borderId="45" xfId="64" applyBorder="1" applyAlignment="1">
      <alignment/>
      <protection/>
    </xf>
    <xf numFmtId="0" fontId="6" fillId="0" borderId="46" xfId="64" applyBorder="1" applyAlignment="1">
      <alignment/>
      <protection/>
    </xf>
    <xf numFmtId="0" fontId="14" fillId="0" borderId="31" xfId="63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14" fillId="20" borderId="27" xfId="63" applyFont="1" applyFill="1" applyBorder="1" applyAlignment="1">
      <alignment horizontal="center" vertical="center" wrapText="1"/>
      <protection/>
    </xf>
    <xf numFmtId="0" fontId="14" fillId="20" borderId="19" xfId="63" applyFont="1" applyFill="1" applyBorder="1" applyAlignment="1">
      <alignment horizontal="center" vertical="center" wrapText="1"/>
      <protection/>
    </xf>
    <xf numFmtId="0" fontId="14" fillId="0" borderId="130" xfId="63" applyFont="1" applyFill="1" applyBorder="1" applyAlignment="1">
      <alignment horizontal="center" vertical="center" wrapText="1"/>
      <protection/>
    </xf>
    <xf numFmtId="0" fontId="14" fillId="0" borderId="37" xfId="63" applyFont="1" applyFill="1" applyBorder="1" applyAlignment="1">
      <alignment horizontal="center" vertical="center" wrapText="1"/>
      <protection/>
    </xf>
    <xf numFmtId="0" fontId="14" fillId="0" borderId="19" xfId="63" applyFont="1" applyFill="1" applyBorder="1" applyAlignment="1">
      <alignment horizontal="center" vertical="center" wrapText="1"/>
      <protection/>
    </xf>
    <xf numFmtId="0" fontId="14" fillId="20" borderId="131" xfId="63" applyFont="1" applyFill="1" applyBorder="1" applyAlignment="1">
      <alignment horizontal="center" vertical="center" wrapText="1"/>
      <protection/>
    </xf>
    <xf numFmtId="0" fontId="14" fillId="20" borderId="54" xfId="63" applyFont="1" applyFill="1" applyBorder="1" applyAlignment="1">
      <alignment horizontal="center" vertical="center" wrapText="1"/>
      <protection/>
    </xf>
    <xf numFmtId="0" fontId="14" fillId="20" borderId="78" xfId="63" applyFont="1" applyFill="1" applyBorder="1" applyAlignment="1">
      <alignment horizontal="center" vertical="center" wrapText="1"/>
      <protection/>
    </xf>
    <xf numFmtId="0" fontId="14" fillId="0" borderId="31" xfId="63" applyFont="1" applyFill="1" applyBorder="1" applyAlignment="1">
      <alignment horizontal="center" vertical="center" wrapText="1"/>
      <protection/>
    </xf>
    <xf numFmtId="0" fontId="14" fillId="0" borderId="38" xfId="63" applyFont="1" applyFill="1" applyBorder="1" applyAlignment="1">
      <alignment horizontal="center" vertical="center" wrapText="1"/>
      <protection/>
    </xf>
    <xf numFmtId="0" fontId="14" fillId="0" borderId="46" xfId="63" applyFont="1" applyFill="1" applyBorder="1" applyAlignment="1">
      <alignment horizontal="center" vertical="center" wrapText="1"/>
      <protection/>
    </xf>
    <xf numFmtId="3" fontId="62" fillId="0" borderId="0" xfId="6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54" fillId="0" borderId="93" xfId="66" applyNumberFormat="1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54" fillId="0" borderId="94" xfId="66" applyFont="1" applyFill="1" applyBorder="1" applyAlignment="1" applyProtection="1">
      <alignment horizontal="left" vertical="center" wrapText="1"/>
      <protection/>
    </xf>
    <xf numFmtId="0" fontId="0" fillId="0" borderId="75" xfId="0" applyBorder="1" applyAlignment="1">
      <alignment horizontal="left" vertical="center" wrapText="1"/>
    </xf>
    <xf numFmtId="0" fontId="54" fillId="0" borderId="132" xfId="66" applyFont="1" applyFill="1" applyBorder="1" applyAlignment="1" applyProtection="1">
      <alignment horizontal="left" vertical="center" wrapText="1"/>
      <protection/>
    </xf>
    <xf numFmtId="0" fontId="0" fillId="0" borderId="133" xfId="0" applyBorder="1" applyAlignment="1">
      <alignment horizontal="left" vertical="center" wrapText="1"/>
    </xf>
    <xf numFmtId="0" fontId="54" fillId="0" borderId="97" xfId="66" applyFont="1" applyFill="1" applyBorder="1" applyAlignment="1" applyProtection="1">
      <alignment horizontal="center" vertical="center" wrapText="1"/>
      <protection/>
    </xf>
    <xf numFmtId="0" fontId="0" fillId="0" borderId="98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134" xfId="65" applyFont="1" applyFill="1" applyBorder="1" applyAlignment="1" applyProtection="1">
      <alignment horizontal="center" vertical="center" wrapText="1"/>
      <protection hidden="1"/>
    </xf>
    <xf numFmtId="0" fontId="6" fillId="0" borderId="135" xfId="65" applyFont="1" applyFill="1" applyBorder="1" applyAlignment="1" applyProtection="1">
      <alignment horizontal="center" vertical="center" wrapText="1"/>
      <protection hidden="1"/>
    </xf>
    <xf numFmtId="3" fontId="6" fillId="26" borderId="136" xfId="65" applyNumberFormat="1" applyFont="1" applyFill="1" applyBorder="1" applyAlignment="1" applyProtection="1">
      <alignment horizontal="center" vertical="center"/>
      <protection hidden="1"/>
    </xf>
    <xf numFmtId="0" fontId="6" fillId="0" borderId="137" xfId="65" applyBorder="1" applyAlignment="1">
      <alignment/>
      <protection/>
    </xf>
    <xf numFmtId="0" fontId="6" fillId="0" borderId="138" xfId="65" applyBorder="1" applyAlignment="1">
      <alignment/>
      <protection/>
    </xf>
    <xf numFmtId="3" fontId="6" fillId="30" borderId="139" xfId="65" applyNumberFormat="1" applyFont="1" applyFill="1" applyBorder="1" applyAlignment="1" applyProtection="1">
      <alignment horizontal="center" vertical="center"/>
      <protection hidden="1"/>
    </xf>
    <xf numFmtId="0" fontId="6" fillId="29" borderId="140" xfId="65" applyFill="1" applyBorder="1" applyAlignment="1">
      <alignment vertical="center"/>
      <protection/>
    </xf>
    <xf numFmtId="0" fontId="6" fillId="29" borderId="141" xfId="65" applyFill="1" applyBorder="1" applyAlignment="1">
      <alignment vertical="center"/>
      <protection/>
    </xf>
    <xf numFmtId="3" fontId="6" fillId="29" borderId="142" xfId="65" applyNumberFormat="1" applyFont="1" applyFill="1" applyBorder="1" applyAlignment="1" applyProtection="1">
      <alignment horizontal="right" vertical="center"/>
      <protection hidden="1"/>
    </xf>
    <xf numFmtId="0" fontId="6" fillId="29" borderId="37" xfId="65" applyFill="1" applyBorder="1" applyAlignment="1">
      <alignment horizontal="right" vertical="center"/>
      <protection/>
    </xf>
    <xf numFmtId="0" fontId="6" fillId="29" borderId="143" xfId="65" applyFill="1" applyBorder="1" applyAlignment="1">
      <alignment horizontal="right" vertical="center"/>
      <protection/>
    </xf>
    <xf numFmtId="3" fontId="6" fillId="29" borderId="27" xfId="65" applyNumberFormat="1" applyFont="1" applyFill="1" applyBorder="1" applyAlignment="1" applyProtection="1">
      <alignment horizontal="right" vertical="center"/>
      <protection hidden="1"/>
    </xf>
    <xf numFmtId="49" fontId="4" fillId="0" borderId="53" xfId="65" applyNumberFormat="1" applyFont="1" applyFill="1" applyBorder="1" applyAlignment="1" applyProtection="1">
      <alignment/>
      <protection locked="0"/>
    </xf>
    <xf numFmtId="49" fontId="4" fillId="0" borderId="78" xfId="65" applyNumberFormat="1" applyFont="1" applyFill="1" applyBorder="1" applyAlignment="1" applyProtection="1">
      <alignment/>
      <protection locked="0"/>
    </xf>
    <xf numFmtId="3" fontId="6" fillId="0" borderId="144" xfId="65" applyNumberFormat="1" applyFont="1" applyFill="1" applyBorder="1" applyAlignment="1" applyProtection="1">
      <alignment horizontal="right" vertical="center"/>
      <protection hidden="1"/>
    </xf>
    <xf numFmtId="3" fontId="6" fillId="0" borderId="145" xfId="65" applyNumberFormat="1" applyFont="1" applyFill="1" applyBorder="1" applyAlignment="1" applyProtection="1">
      <alignment horizontal="right" vertical="center"/>
      <protection hidden="1"/>
    </xf>
    <xf numFmtId="0" fontId="6" fillId="0" borderId="97" xfId="65" applyFont="1" applyFill="1" applyBorder="1" applyAlignment="1" applyProtection="1">
      <alignment horizontal="center" vertical="center" wrapText="1"/>
      <protection/>
    </xf>
    <xf numFmtId="0" fontId="6" fillId="0" borderId="73" xfId="65" applyBorder="1" applyAlignment="1">
      <alignment horizontal="center" vertical="center" wrapText="1"/>
      <protection/>
    </xf>
    <xf numFmtId="0" fontId="6" fillId="0" borderId="86" xfId="65" applyFill="1" applyBorder="1" applyAlignment="1" applyProtection="1">
      <alignment horizontal="center" vertical="center"/>
      <protection locked="0"/>
    </xf>
    <xf numFmtId="0" fontId="6" fillId="0" borderId="74" xfId="65" applyFill="1" applyBorder="1" applyAlignment="1" applyProtection="1">
      <alignment horizontal="center" vertical="center"/>
      <protection locked="0"/>
    </xf>
    <xf numFmtId="49" fontId="4" fillId="0" borderId="53" xfId="65" applyNumberFormat="1" applyFont="1" applyFill="1" applyBorder="1" applyAlignment="1" applyProtection="1">
      <alignment horizontal="left" vertical="center"/>
      <protection locked="0"/>
    </xf>
    <xf numFmtId="49" fontId="4" fillId="0" borderId="54" xfId="65" applyNumberFormat="1" applyFont="1" applyFill="1" applyBorder="1" applyAlignment="1" applyProtection="1">
      <alignment horizontal="left" vertical="center"/>
      <protection locked="0"/>
    </xf>
    <xf numFmtId="49" fontId="4" fillId="0" borderId="78" xfId="65" applyNumberFormat="1" applyFont="1" applyFill="1" applyBorder="1" applyAlignment="1" applyProtection="1">
      <alignment horizontal="left" vertical="center"/>
      <protection locked="0"/>
    </xf>
    <xf numFmtId="0" fontId="6" fillId="0" borderId="27" xfId="65" applyFont="1" applyFill="1" applyBorder="1" applyAlignment="1" applyProtection="1">
      <alignment wrapText="1"/>
      <protection/>
    </xf>
    <xf numFmtId="0" fontId="6" fillId="0" borderId="37" xfId="65" applyBorder="1" applyAlignment="1">
      <alignment wrapText="1"/>
      <protection/>
    </xf>
    <xf numFmtId="0" fontId="6" fillId="0" borderId="19" xfId="65" applyBorder="1" applyAlignment="1">
      <alignment wrapText="1"/>
      <protection/>
    </xf>
    <xf numFmtId="0" fontId="6" fillId="0" borderId="89" xfId="65" applyFill="1" applyBorder="1" applyAlignment="1" applyProtection="1">
      <alignment horizontal="center" vertical="center"/>
      <protection locked="0"/>
    </xf>
    <xf numFmtId="0" fontId="6" fillId="0" borderId="53" xfId="65" applyFill="1" applyBorder="1" applyAlignment="1" applyProtection="1">
      <alignment horizontal="center" vertical="center"/>
      <protection locked="0"/>
    </xf>
    <xf numFmtId="0" fontId="12" fillId="0" borderId="0" xfId="66" applyFont="1" applyAlignment="1">
      <alignment horizontal="left" vertical="justify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3A_NumeratorReport_Option1_040611" xfId="56"/>
    <cellStyle name="Milliers_3A_NumeratorReport_Option1_040611" xfId="57"/>
    <cellStyle name="Monétaire [0]_3A_NumeratorReport_Option1_040611" xfId="58"/>
    <cellStyle name="Monétaire_3A_NumeratorReport_Option1_040611" xfId="59"/>
    <cellStyle name="Neutral" xfId="60"/>
    <cellStyle name="Normal_03 STA" xfId="61"/>
    <cellStyle name="Normal_05 STA SEC 2" xfId="62"/>
    <cellStyle name="Normal_20 OPR" xfId="63"/>
    <cellStyle name="Normal_commodity risk_forma" xfId="64"/>
    <cellStyle name="Normal_forma chl.20" xfId="65"/>
    <cellStyle name="Normal_Golemi ekspozicii (2)" xfId="66"/>
    <cellStyle name="Normal_MKR - Market risks" xfId="67"/>
    <cellStyle name="Normal_settlement risk_BG (2)" xfId="68"/>
    <cellStyle name="Normal_Sheet1" xfId="69"/>
    <cellStyle name="Normal_валутен риск_форма" xfId="70"/>
    <cellStyle name="Normal_позизионен риск_дългови инструменти_форма" xfId="71"/>
    <cellStyle name="Normal_позиционен риск_акции_форма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1">
    <dxf>
      <font>
        <strike/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risova_a\Local%20Settings\Temporary%20Internet%20Files\OLK15\NKALIP_SII_31(1)%2012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CEE%20Securities%20Plc\SPRAVKA%20PO%20CHLEN%2077%2010.2006\natasha%20i%20za%20izpra6tane\DS\D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risova_a\Local%20Settings\Temporary%20Internet%20Files\OLK15\NKALIP_SII_31(1).12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"/>
      <sheetName val="I"/>
      <sheetName val="II1_2"/>
      <sheetName val="III"/>
      <sheetName val="IV1_2"/>
      <sheetName val="V"/>
      <sheetName val="VБ1_2"/>
      <sheetName val="VB1_2"/>
      <sheetName val="VB1_3"/>
      <sheetName val="VГ1_2"/>
      <sheetName val="VI_VII"/>
      <sheetName val="VIII_IX"/>
      <sheetName val="X_XI"/>
      <sheetName val="XII"/>
    </sheetNames>
    <sheetDataSet>
      <sheetData sheetId="0">
        <row r="12">
          <cell r="C12">
            <v>39082</v>
          </cell>
        </row>
        <row r="15">
          <cell r="C15" t="str">
            <v>"СИИ СЕКЮРИТИЗ"АД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10"/>
      <sheetName val="SM"/>
      <sheetName val="T_I+I.A"/>
      <sheetName val="T_II"/>
      <sheetName val="T_III-1"/>
      <sheetName val="T_III"/>
      <sheetName val="T_IV"/>
      <sheetName val="T_V"/>
      <sheetName val="T_V.A"/>
      <sheetName val="T_V.Б"/>
      <sheetName val="T_V.B"/>
      <sheetName val="T_V.Г"/>
      <sheetName val="T_VI"/>
      <sheetName val="T_VII"/>
      <sheetName val="T_VIII"/>
      <sheetName val="T_VIII-1"/>
      <sheetName val="T_IX"/>
      <sheetName val="T_X"/>
      <sheetName val="T_XI+XII"/>
      <sheetName val="T_XIII"/>
      <sheetName val="ANALYSE"/>
      <sheetName val="Macro1"/>
      <sheetName val="Macro2"/>
      <sheetName val="Macro3"/>
      <sheetName val="Macro4"/>
      <sheetName val="Macro5"/>
      <sheetName val="Macro6"/>
      <sheetName val="Macro7"/>
      <sheetName val="Macro8"/>
      <sheetName val="Macro9"/>
      <sheetName val="Macro10"/>
      <sheetName val="Macro14"/>
      <sheetName val="Macro15"/>
      <sheetName val="Macro16"/>
      <sheetName val="Macro17"/>
      <sheetName val="Macro19"/>
      <sheetName val="Macro18"/>
      <sheetName val="Macro20"/>
      <sheetName val="Macro21"/>
      <sheetName val="Macro22"/>
      <sheetName val="Macro23"/>
      <sheetName val="Macro12"/>
    </sheetNames>
    <sheetDataSet>
      <sheetData sheetId="5">
        <row r="120">
          <cell r="D120">
            <v>250000</v>
          </cell>
        </row>
      </sheetData>
      <sheetData sheetId="6">
        <row r="5">
          <cell r="C5">
            <v>250000</v>
          </cell>
        </row>
        <row r="13">
          <cell r="C13">
            <v>0</v>
          </cell>
        </row>
      </sheetData>
      <sheetData sheetId="25">
        <row r="1">
          <cell r="A1" t="str">
            <v>Macro1</v>
          </cell>
          <cell r="B1" t="str">
            <v>Macro2</v>
          </cell>
        </row>
      </sheetData>
      <sheetData sheetId="26">
        <row r="1">
          <cell r="A1" t="str">
            <v>Macro3</v>
          </cell>
          <cell r="B1" t="str">
            <v>Macro100</v>
          </cell>
        </row>
      </sheetData>
      <sheetData sheetId="27">
        <row r="1">
          <cell r="A1" t="str">
            <v>Macro4</v>
          </cell>
        </row>
      </sheetData>
      <sheetData sheetId="28">
        <row r="1">
          <cell r="A1" t="str">
            <v>Macro111</v>
          </cell>
          <cell r="B1" t="str">
            <v>Macro112</v>
          </cell>
          <cell r="C1" t="str">
            <v>Macro27</v>
          </cell>
          <cell r="D1" t="str">
            <v>Macro11</v>
          </cell>
          <cell r="E1" t="str">
            <v>Macro12</v>
          </cell>
          <cell r="F1" t="str">
            <v>Macro13</v>
          </cell>
          <cell r="G1" t="str">
            <v>Macro14</v>
          </cell>
          <cell r="H1" t="str">
            <v>Macro15</v>
          </cell>
          <cell r="I1" t="str">
            <v>Macro16</v>
          </cell>
          <cell r="J1" t="str">
            <v>Macro17</v>
          </cell>
          <cell r="K1" t="str">
            <v>Macro18</v>
          </cell>
          <cell r="L1" t="str">
            <v>Macro19</v>
          </cell>
          <cell r="M1" t="str">
            <v>Macro20</v>
          </cell>
          <cell r="N1" t="str">
            <v>Macro21</v>
          </cell>
          <cell r="O1" t="str">
            <v>Macro22</v>
          </cell>
          <cell r="P1" t="str">
            <v>Macro23</v>
          </cell>
          <cell r="Q1" t="str">
            <v>Macro24</v>
          </cell>
          <cell r="R1" t="str">
            <v>Macro25</v>
          </cell>
          <cell r="S1" t="str">
            <v>Macro26</v>
          </cell>
        </row>
      </sheetData>
      <sheetData sheetId="29">
        <row r="1">
          <cell r="A1" t="str">
            <v>Macro31</v>
          </cell>
          <cell r="B1" t="str">
            <v>Macro32</v>
          </cell>
          <cell r="C1" t="str">
            <v>Macro33</v>
          </cell>
          <cell r="D1" t="str">
            <v>Macro34</v>
          </cell>
          <cell r="E1" t="str">
            <v>Macro35</v>
          </cell>
        </row>
      </sheetData>
      <sheetData sheetId="30">
        <row r="1">
          <cell r="A1" t="str">
            <v>Macro225</v>
          </cell>
        </row>
      </sheetData>
      <sheetData sheetId="31">
        <row r="1">
          <cell r="A1" t="str">
            <v>Macro200</v>
          </cell>
        </row>
      </sheetData>
      <sheetData sheetId="33">
        <row r="1">
          <cell r="A1" t="str">
            <v>Macro202</v>
          </cell>
        </row>
      </sheetData>
      <sheetData sheetId="34">
        <row r="1">
          <cell r="A1" t="str">
            <v>Macro113</v>
          </cell>
        </row>
      </sheetData>
      <sheetData sheetId="36">
        <row r="1">
          <cell r="A1" t="str">
            <v>Macro203</v>
          </cell>
        </row>
      </sheetData>
      <sheetData sheetId="37">
        <row r="1">
          <cell r="A1" t="str">
            <v>Macro211</v>
          </cell>
          <cell r="B1" t="str">
            <v>Macro212</v>
          </cell>
        </row>
      </sheetData>
      <sheetData sheetId="38">
        <row r="1">
          <cell r="A1" t="str">
            <v>Macro206</v>
          </cell>
        </row>
      </sheetData>
      <sheetData sheetId="39">
        <row r="1">
          <cell r="A1" t="str">
            <v>Macro210</v>
          </cell>
        </row>
      </sheetData>
      <sheetData sheetId="40">
        <row r="1">
          <cell r="A1" t="str">
            <v>Macro213</v>
          </cell>
        </row>
      </sheetData>
      <sheetData sheetId="41">
        <row r="1">
          <cell r="A1" t="str">
            <v>Macro214</v>
          </cell>
          <cell r="B1" t="str">
            <v>Macro215</v>
          </cell>
        </row>
      </sheetData>
      <sheetData sheetId="42">
        <row r="1">
          <cell r="A1" t="str">
            <v>Macro6</v>
          </cell>
        </row>
      </sheetData>
      <sheetData sheetId="43">
        <row r="1">
          <cell r="A1" t="str">
            <v>Macro7</v>
          </cell>
        </row>
      </sheetData>
      <sheetData sheetId="44">
        <row r="1">
          <cell r="A1" t="str">
            <v>Macro8</v>
          </cell>
        </row>
      </sheetData>
      <sheetData sheetId="45">
        <row r="1">
          <cell r="A1" t="str">
            <v>Macro10</v>
          </cell>
        </row>
        <row r="2">
          <cell r="A2" t="b">
            <v>1</v>
          </cell>
        </row>
        <row r="3">
          <cell r="A3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"/>
      <sheetName val="I"/>
      <sheetName val="II1_2"/>
      <sheetName val="III"/>
      <sheetName val="IV1_2"/>
      <sheetName val="V"/>
      <sheetName val="VБ1_2"/>
      <sheetName val="VB1_2"/>
      <sheetName val="VB1_3"/>
      <sheetName val="VГ1_2"/>
      <sheetName val="VI_VII"/>
      <sheetName val="VIII_IX"/>
      <sheetName val="X_XI"/>
      <sheetName val="XII"/>
    </sheetNames>
    <sheetDataSet>
      <sheetData sheetId="0">
        <row r="12">
          <cell r="C12">
            <v>39082</v>
          </cell>
        </row>
        <row r="15">
          <cell r="C15" t="str">
            <v>"СИИ СЕКЮРИТИЗ"АД</v>
          </cell>
        </row>
      </sheetData>
      <sheetData sheetId="1">
        <row r="4">
          <cell r="C4">
            <v>297370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6"/>
  <sheetViews>
    <sheetView tabSelected="1" zoomScalePageLayoutView="0" workbookViewId="0" topLeftCell="A7">
      <selection activeCell="B10" sqref="B10:D10"/>
    </sheetView>
  </sheetViews>
  <sheetFormatPr defaultColWidth="9.140625" defaultRowHeight="15"/>
  <cols>
    <col min="1" max="1" width="9.140625" style="921" customWidth="1"/>
    <col min="2" max="2" width="11.8515625" style="921" customWidth="1"/>
    <col min="3" max="3" width="11.57421875" style="921" customWidth="1"/>
    <col min="4" max="4" width="14.00390625" style="921" customWidth="1"/>
    <col min="5" max="7" width="9.140625" style="921" customWidth="1"/>
    <col min="8" max="8" width="9.8515625" style="921" customWidth="1"/>
    <col min="9" max="16384" width="9.140625" style="921" customWidth="1"/>
  </cols>
  <sheetData>
    <row r="1" spans="1:8" ht="15">
      <c r="A1" s="957" t="s">
        <v>589</v>
      </c>
      <c r="B1" s="957"/>
      <c r="C1" s="957"/>
      <c r="D1" s="957"/>
      <c r="E1" s="957"/>
      <c r="F1" s="957"/>
      <c r="G1" s="957"/>
      <c r="H1" s="957"/>
    </row>
    <row r="2" spans="1:8" ht="12.75">
      <c r="A2" s="922"/>
      <c r="B2" s="922"/>
      <c r="C2" s="922"/>
      <c r="D2" s="922"/>
      <c r="E2" s="922"/>
      <c r="F2" s="922"/>
      <c r="G2" s="922"/>
      <c r="H2" s="922"/>
    </row>
    <row r="3" spans="1:8" ht="12.75" customHeight="1">
      <c r="A3" s="922"/>
      <c r="B3" s="958" t="s">
        <v>590</v>
      </c>
      <c r="C3" s="958"/>
      <c r="D3" s="958"/>
      <c r="E3" s="958"/>
      <c r="F3" s="958"/>
      <c r="G3" s="958"/>
      <c r="H3" s="922"/>
    </row>
    <row r="4" spans="1:8" ht="12.75">
      <c r="A4" s="922"/>
      <c r="B4" s="959" t="s">
        <v>591</v>
      </c>
      <c r="C4" s="959"/>
      <c r="D4" s="959"/>
      <c r="E4" s="959"/>
      <c r="F4" s="959"/>
      <c r="G4" s="959"/>
      <c r="H4" s="922"/>
    </row>
    <row r="5" spans="1:8" ht="12.75">
      <c r="A5" s="922"/>
      <c r="B5" s="922"/>
      <c r="C5" s="922"/>
      <c r="D5" s="922"/>
      <c r="E5" s="922"/>
      <c r="F5" s="922"/>
      <c r="G5" s="922"/>
      <c r="H5" s="922"/>
    </row>
    <row r="6" spans="1:8" ht="12.75">
      <c r="A6" s="922"/>
      <c r="B6" s="922"/>
      <c r="C6" s="922"/>
      <c r="D6" s="922" t="s">
        <v>592</v>
      </c>
      <c r="E6" s="922"/>
      <c r="F6" s="922"/>
      <c r="G6" s="922"/>
      <c r="H6" s="922"/>
    </row>
    <row r="7" spans="1:8" ht="12.75">
      <c r="A7" s="959" t="s">
        <v>593</v>
      </c>
      <c r="B7" s="959"/>
      <c r="C7" s="959"/>
      <c r="D7" s="959"/>
      <c r="E7" s="959"/>
      <c r="F7" s="959"/>
      <c r="G7" s="959"/>
      <c r="H7" s="959"/>
    </row>
    <row r="8" spans="1:8" ht="12.75">
      <c r="A8" s="922"/>
      <c r="B8" s="922"/>
      <c r="C8" s="922"/>
      <c r="D8" s="922"/>
      <c r="E8" s="922"/>
      <c r="F8" s="922"/>
      <c r="G8" s="922"/>
      <c r="H8" s="922"/>
    </row>
    <row r="9" spans="1:8" ht="15">
      <c r="A9" s="924" t="s">
        <v>594</v>
      </c>
      <c r="B9" s="953">
        <v>40178</v>
      </c>
      <c r="C9" s="953"/>
      <c r="D9" s="925"/>
      <c r="E9" s="922"/>
      <c r="F9" s="922"/>
      <c r="G9" s="922"/>
      <c r="H9" s="922"/>
    </row>
    <row r="10" spans="1:8" ht="12.75">
      <c r="A10" s="922"/>
      <c r="B10" s="954" t="s">
        <v>595</v>
      </c>
      <c r="C10" s="954"/>
      <c r="D10" s="954"/>
      <c r="E10" s="922"/>
      <c r="F10" s="922"/>
      <c r="G10" s="922"/>
      <c r="H10" s="922"/>
    </row>
    <row r="11" spans="1:8" ht="12.75">
      <c r="A11" s="922"/>
      <c r="B11" s="922"/>
      <c r="C11" s="922"/>
      <c r="D11" s="922"/>
      <c r="E11" s="922"/>
      <c r="F11" s="922"/>
      <c r="G11" s="922"/>
      <c r="H11" s="922"/>
    </row>
    <row r="12" spans="1:8" ht="15.75">
      <c r="A12" s="924" t="s">
        <v>596</v>
      </c>
      <c r="B12" s="955" t="s">
        <v>615</v>
      </c>
      <c r="C12" s="955"/>
      <c r="D12" s="955"/>
      <c r="E12" s="956"/>
      <c r="F12" s="956"/>
      <c r="G12" s="956"/>
      <c r="H12" s="922"/>
    </row>
    <row r="13" spans="1:8" ht="12.75">
      <c r="A13" s="922"/>
      <c r="B13" s="954" t="s">
        <v>597</v>
      </c>
      <c r="C13" s="954"/>
      <c r="D13" s="954"/>
      <c r="E13" s="954"/>
      <c r="F13" s="954"/>
      <c r="G13" s="954"/>
      <c r="H13" s="922"/>
    </row>
    <row r="14" spans="1:8" ht="12.75">
      <c r="A14" s="922"/>
      <c r="B14" s="922"/>
      <c r="C14" s="922"/>
      <c r="D14" s="922"/>
      <c r="E14" s="922"/>
      <c r="F14" s="922"/>
      <c r="G14" s="922"/>
      <c r="H14" s="922"/>
    </row>
    <row r="15" spans="1:8" ht="12.75">
      <c r="A15" s="922" t="s">
        <v>598</v>
      </c>
      <c r="B15" s="922"/>
      <c r="C15" s="922"/>
      <c r="D15" s="922"/>
      <c r="E15" s="922"/>
      <c r="F15" s="922"/>
      <c r="G15" s="922"/>
      <c r="H15" s="922"/>
    </row>
    <row r="16" spans="1:8" ht="12.75">
      <c r="A16" s="922" t="s">
        <v>599</v>
      </c>
      <c r="B16" s="922"/>
      <c r="C16" s="922"/>
      <c r="D16" s="922"/>
      <c r="E16" s="922"/>
      <c r="F16" s="922"/>
      <c r="G16" s="922"/>
      <c r="H16" s="922"/>
    </row>
    <row r="17" spans="1:8" ht="12.75">
      <c r="A17" s="922" t="s">
        <v>600</v>
      </c>
      <c r="B17" s="922"/>
      <c r="C17" s="922"/>
      <c r="D17" s="922"/>
      <c r="E17" s="922"/>
      <c r="F17" s="922"/>
      <c r="G17" s="922"/>
      <c r="H17" s="922"/>
    </row>
    <row r="18" spans="1:8" ht="12.75">
      <c r="A18" s="922" t="s">
        <v>601</v>
      </c>
      <c r="B18" s="922"/>
      <c r="C18" s="922"/>
      <c r="D18" s="922"/>
      <c r="E18" s="922"/>
      <c r="F18" s="922"/>
      <c r="G18" s="922"/>
      <c r="H18" s="922"/>
    </row>
    <row r="19" spans="1:8" ht="12.75">
      <c r="A19" s="922" t="s">
        <v>602</v>
      </c>
      <c r="B19" s="922"/>
      <c r="C19" s="922"/>
      <c r="D19" s="922"/>
      <c r="E19" s="922"/>
      <c r="F19" s="922"/>
      <c r="G19" s="922"/>
      <c r="H19" s="922"/>
    </row>
    <row r="20" spans="1:8" ht="12.75">
      <c r="A20" s="922"/>
      <c r="B20" s="922"/>
      <c r="C20" s="922"/>
      <c r="D20" s="922"/>
      <c r="E20" s="922"/>
      <c r="F20" s="922"/>
      <c r="G20" s="922"/>
      <c r="H20" s="922"/>
    </row>
    <row r="21" spans="1:8" ht="12.75">
      <c r="A21" s="922" t="s">
        <v>603</v>
      </c>
      <c r="B21" s="961">
        <f>B9</f>
        <v>40178</v>
      </c>
      <c r="C21" s="961"/>
      <c r="D21" s="922"/>
      <c r="E21" s="922"/>
      <c r="F21" s="922"/>
      <c r="G21" s="922"/>
      <c r="H21" s="923" t="s">
        <v>604</v>
      </c>
    </row>
    <row r="22" spans="1:8" ht="12.75">
      <c r="A22" s="922"/>
      <c r="B22" s="922"/>
      <c r="C22" s="922"/>
      <c r="D22" s="922"/>
      <c r="E22" s="922"/>
      <c r="F22" s="922"/>
      <c r="G22" s="922"/>
      <c r="H22" s="922" t="s">
        <v>605</v>
      </c>
    </row>
    <row r="23" spans="1:8" ht="12.75">
      <c r="A23" s="922"/>
      <c r="B23" s="922"/>
      <c r="C23" s="922"/>
      <c r="D23" s="922"/>
      <c r="E23" s="922"/>
      <c r="F23" s="922"/>
      <c r="G23" s="922"/>
      <c r="H23" s="922"/>
    </row>
    <row r="24" spans="1:8" ht="12.75">
      <c r="A24" s="922" t="s">
        <v>606</v>
      </c>
      <c r="B24" s="922"/>
      <c r="C24" s="922"/>
      <c r="D24" s="922"/>
      <c r="E24" s="922"/>
      <c r="F24" s="922"/>
      <c r="G24" s="922"/>
      <c r="H24" s="922"/>
    </row>
    <row r="25" spans="1:8" ht="12.75">
      <c r="A25" s="922" t="s">
        <v>607</v>
      </c>
      <c r="B25" s="922"/>
      <c r="C25" s="922"/>
      <c r="D25" s="922"/>
      <c r="E25" s="922"/>
      <c r="F25" s="922"/>
      <c r="G25" s="922"/>
      <c r="H25" s="922"/>
    </row>
    <row r="26" spans="1:8" ht="12.75">
      <c r="A26" s="922" t="s">
        <v>608</v>
      </c>
      <c r="B26" s="922"/>
      <c r="C26" s="960" t="s">
        <v>616</v>
      </c>
      <c r="D26" s="960"/>
      <c r="E26" s="960"/>
      <c r="F26" s="960"/>
      <c r="G26" s="960"/>
      <c r="H26" s="923" t="s">
        <v>604</v>
      </c>
    </row>
    <row r="27" spans="1:8" ht="12.75">
      <c r="A27" s="922"/>
      <c r="B27" s="922"/>
      <c r="C27" s="922"/>
      <c r="D27" s="922"/>
      <c r="E27" s="922" t="s">
        <v>609</v>
      </c>
      <c r="F27" s="922"/>
      <c r="G27" s="922"/>
      <c r="H27" s="922" t="s">
        <v>610</v>
      </c>
    </row>
    <row r="28" spans="1:8" ht="12.75">
      <c r="A28" s="922"/>
      <c r="B28" s="922"/>
      <c r="C28" s="922"/>
      <c r="D28" s="922"/>
      <c r="E28" s="922"/>
      <c r="F28" s="922"/>
      <c r="G28" s="922"/>
      <c r="H28" s="922"/>
    </row>
    <row r="29" spans="1:8" ht="12.75">
      <c r="A29" s="922"/>
      <c r="B29" s="922"/>
      <c r="C29" s="922"/>
      <c r="D29" s="922"/>
      <c r="E29" s="922"/>
      <c r="F29" s="922"/>
      <c r="G29" s="922"/>
      <c r="H29" s="922"/>
    </row>
    <row r="30" spans="1:8" ht="12.75">
      <c r="A30" s="922" t="s">
        <v>611</v>
      </c>
      <c r="B30" s="922"/>
      <c r="C30" s="922"/>
      <c r="D30" s="922"/>
      <c r="E30" s="922"/>
      <c r="F30" s="922"/>
      <c r="G30" s="922"/>
      <c r="H30" s="922"/>
    </row>
    <row r="31" spans="1:8" ht="12.75">
      <c r="A31" s="922" t="s">
        <v>612</v>
      </c>
      <c r="B31" s="922"/>
      <c r="C31" s="960" t="s">
        <v>617</v>
      </c>
      <c r="D31" s="960"/>
      <c r="E31" s="960"/>
      <c r="F31" s="960"/>
      <c r="G31" s="960"/>
      <c r="H31" s="923" t="s">
        <v>604</v>
      </c>
    </row>
    <row r="32" spans="1:8" ht="12.75">
      <c r="A32" s="922"/>
      <c r="B32" s="922"/>
      <c r="C32" s="922"/>
      <c r="D32" s="922"/>
      <c r="E32" s="922" t="s">
        <v>609</v>
      </c>
      <c r="F32" s="922"/>
      <c r="G32" s="922"/>
      <c r="H32" s="922" t="s">
        <v>610</v>
      </c>
    </row>
    <row r="33" spans="1:8" ht="12.75">
      <c r="A33" s="922"/>
      <c r="B33" s="922"/>
      <c r="C33" s="922"/>
      <c r="D33" s="922"/>
      <c r="E33" s="922"/>
      <c r="F33" s="922"/>
      <c r="G33" s="922"/>
      <c r="H33" s="922"/>
    </row>
    <row r="34" spans="1:8" ht="12.75">
      <c r="A34" s="922"/>
      <c r="B34" s="922"/>
      <c r="C34" s="922"/>
      <c r="D34" s="922"/>
      <c r="E34" s="922"/>
      <c r="F34" s="922"/>
      <c r="G34" s="922"/>
      <c r="H34" s="922"/>
    </row>
    <row r="35" spans="1:8" ht="12.75">
      <c r="A35" s="922" t="s">
        <v>613</v>
      </c>
      <c r="B35" s="922"/>
      <c r="C35" s="960" t="s">
        <v>618</v>
      </c>
      <c r="D35" s="960"/>
      <c r="E35" s="960"/>
      <c r="F35" s="960"/>
      <c r="G35" s="960"/>
      <c r="H35" s="923" t="s">
        <v>604</v>
      </c>
    </row>
    <row r="36" spans="1:8" ht="12.75">
      <c r="A36" s="922"/>
      <c r="B36" s="922"/>
      <c r="C36" s="922"/>
      <c r="D36" s="959" t="s">
        <v>614</v>
      </c>
      <c r="E36" s="959"/>
      <c r="F36" s="959"/>
      <c r="G36" s="922"/>
      <c r="H36" s="922" t="s">
        <v>610</v>
      </c>
    </row>
  </sheetData>
  <sheetProtection/>
  <mergeCells count="14">
    <mergeCell ref="C35:G35"/>
    <mergeCell ref="D36:F36"/>
    <mergeCell ref="B13:G13"/>
    <mergeCell ref="B21:C21"/>
    <mergeCell ref="C26:G26"/>
    <mergeCell ref="C31:G31"/>
    <mergeCell ref="A1:H1"/>
    <mergeCell ref="B3:G3"/>
    <mergeCell ref="B4:G4"/>
    <mergeCell ref="A7:H7"/>
    <mergeCell ref="B9:C9"/>
    <mergeCell ref="B10:D10"/>
    <mergeCell ref="B12:D12"/>
    <mergeCell ref="E12:G1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R44"/>
  <sheetViews>
    <sheetView zoomScale="75" zoomScaleNormal="75" zoomScaleSheetLayoutView="50" zoomScalePageLayoutView="0" workbookViewId="0" topLeftCell="A1">
      <selection activeCell="R11" sqref="R11"/>
    </sheetView>
  </sheetViews>
  <sheetFormatPr defaultColWidth="11.421875" defaultRowHeight="15"/>
  <cols>
    <col min="1" max="1" width="11.421875" style="245" customWidth="1"/>
    <col min="2" max="2" width="5.8515625" style="245" customWidth="1"/>
    <col min="3" max="4" width="7.140625" style="245" customWidth="1"/>
    <col min="5" max="5" width="38.00390625" style="245" customWidth="1"/>
    <col min="6" max="6" width="28.57421875" style="245" customWidth="1"/>
    <col min="7" max="13" width="22.7109375" style="247" customWidth="1"/>
    <col min="14" max="14" width="6.140625" style="245" customWidth="1"/>
    <col min="15" max="15" width="5.421875" style="245" customWidth="1"/>
    <col min="16" max="16" width="5.7109375" style="245" customWidth="1"/>
    <col min="17" max="17" width="5.8515625" style="245" customWidth="1"/>
    <col min="18" max="18" width="22.7109375" style="902" customWidth="1"/>
    <col min="19" max="16384" width="11.421875" style="245" customWidth="1"/>
  </cols>
  <sheetData>
    <row r="2" spans="2:18" s="239" customFormat="1" ht="37.5" customHeight="1">
      <c r="B2" s="236" t="s">
        <v>281</v>
      </c>
      <c r="C2" s="236"/>
      <c r="D2" s="236"/>
      <c r="E2" s="236" t="s">
        <v>281</v>
      </c>
      <c r="F2" s="236"/>
      <c r="G2" s="236"/>
      <c r="H2" s="237"/>
      <c r="I2" s="238" t="s">
        <v>282</v>
      </c>
      <c r="J2" s="237"/>
      <c r="K2" s="237"/>
      <c r="L2" s="237"/>
      <c r="M2" s="237"/>
      <c r="R2" s="900"/>
    </row>
    <row r="3" spans="2:18" s="240" customFormat="1" ht="33" customHeight="1">
      <c r="B3" s="239" t="s">
        <v>283</v>
      </c>
      <c r="D3" s="241"/>
      <c r="E3" s="242"/>
      <c r="G3" s="243"/>
      <c r="H3" s="243"/>
      <c r="I3" s="243"/>
      <c r="J3" s="243"/>
      <c r="K3" s="243"/>
      <c r="L3" s="243"/>
      <c r="M3" s="243"/>
      <c r="R3" s="901"/>
    </row>
    <row r="4" spans="2:7" ht="16.5" thickBot="1">
      <c r="B4" s="244"/>
      <c r="D4" s="246"/>
      <c r="E4" s="246"/>
      <c r="F4" s="246"/>
      <c r="G4" s="246"/>
    </row>
    <row r="5" spans="2:18" ht="22.5" customHeight="1" thickTop="1">
      <c r="B5" s="248"/>
      <c r="C5" s="249"/>
      <c r="D5" s="249"/>
      <c r="E5" s="249"/>
      <c r="F5" s="249"/>
      <c r="G5" s="1127" t="s">
        <v>165</v>
      </c>
      <c r="H5" s="1128"/>
      <c r="I5" s="1128"/>
      <c r="J5" s="1129"/>
      <c r="K5" s="1140" t="s">
        <v>166</v>
      </c>
      <c r="L5" s="1141"/>
      <c r="M5" s="1122" t="s">
        <v>284</v>
      </c>
      <c r="N5" s="1146" t="s">
        <v>167</v>
      </c>
      <c r="O5" s="1147"/>
      <c r="P5" s="1147"/>
      <c r="Q5" s="1148"/>
      <c r="R5" s="1130" t="s">
        <v>168</v>
      </c>
    </row>
    <row r="6" spans="2:18" ht="23.25" customHeight="1">
      <c r="B6" s="250"/>
      <c r="C6" s="251"/>
      <c r="D6" s="251"/>
      <c r="E6" s="251"/>
      <c r="F6" s="251"/>
      <c r="G6" s="1133" t="s">
        <v>169</v>
      </c>
      <c r="H6" s="1136" t="s">
        <v>170</v>
      </c>
      <c r="I6" s="1125" t="s">
        <v>285</v>
      </c>
      <c r="J6" s="1126"/>
      <c r="K6" s="1142"/>
      <c r="L6" s="1143"/>
      <c r="M6" s="1123"/>
      <c r="N6" s="1149"/>
      <c r="O6" s="1150"/>
      <c r="P6" s="1150"/>
      <c r="Q6" s="1151"/>
      <c r="R6" s="1131"/>
    </row>
    <row r="7" spans="2:18" ht="33" customHeight="1">
      <c r="B7" s="250"/>
      <c r="C7" s="251"/>
      <c r="D7" s="251"/>
      <c r="E7" s="251"/>
      <c r="F7" s="251"/>
      <c r="G7" s="1134"/>
      <c r="H7" s="1137"/>
      <c r="I7" s="1125" t="s">
        <v>286</v>
      </c>
      <c r="J7" s="1139"/>
      <c r="K7" s="1144"/>
      <c r="L7" s="1145"/>
      <c r="M7" s="1123"/>
      <c r="N7" s="1149"/>
      <c r="O7" s="1150"/>
      <c r="P7" s="1150"/>
      <c r="Q7" s="1151"/>
      <c r="R7" s="1131"/>
    </row>
    <row r="8" spans="2:18" ht="15">
      <c r="B8" s="250"/>
      <c r="C8" s="251"/>
      <c r="D8" s="251"/>
      <c r="E8" s="251"/>
      <c r="F8" s="251"/>
      <c r="G8" s="1135"/>
      <c r="H8" s="1138"/>
      <c r="I8" s="255" t="s">
        <v>287</v>
      </c>
      <c r="J8" s="255" t="s">
        <v>288</v>
      </c>
      <c r="K8" s="254" t="s">
        <v>169</v>
      </c>
      <c r="L8" s="253" t="s">
        <v>170</v>
      </c>
      <c r="M8" s="1124"/>
      <c r="N8" s="1152"/>
      <c r="O8" s="1153"/>
      <c r="P8" s="1153"/>
      <c r="Q8" s="1154"/>
      <c r="R8" s="1132"/>
    </row>
    <row r="9" spans="2:18" ht="15">
      <c r="B9" s="250"/>
      <c r="C9" s="251"/>
      <c r="D9" s="251"/>
      <c r="E9" s="251"/>
      <c r="F9" s="251"/>
      <c r="G9" s="256" t="s">
        <v>172</v>
      </c>
      <c r="H9" s="257" t="s">
        <v>173</v>
      </c>
      <c r="I9" s="258" t="s">
        <v>174</v>
      </c>
      <c r="J9" s="258" t="s">
        <v>175</v>
      </c>
      <c r="K9" s="257" t="s">
        <v>176</v>
      </c>
      <c r="L9" s="257" t="s">
        <v>177</v>
      </c>
      <c r="M9" s="259" t="s">
        <v>178</v>
      </c>
      <c r="N9" s="260"/>
      <c r="O9" s="261"/>
      <c r="P9" s="261"/>
      <c r="Q9" s="262"/>
      <c r="R9" s="903" t="s">
        <v>179</v>
      </c>
    </row>
    <row r="10" spans="2:18" ht="30" customHeight="1">
      <c r="B10" s="263" t="s">
        <v>289</v>
      </c>
      <c r="C10" s="264"/>
      <c r="D10" s="264"/>
      <c r="E10" s="264"/>
      <c r="F10" s="265"/>
      <c r="G10" s="266"/>
      <c r="H10" s="267"/>
      <c r="I10" s="267"/>
      <c r="J10" s="267"/>
      <c r="K10" s="267"/>
      <c r="L10" s="267"/>
      <c r="M10" s="267"/>
      <c r="N10" s="268"/>
      <c r="O10" s="269"/>
      <c r="P10" s="269"/>
      <c r="Q10" s="270"/>
      <c r="R10" s="904">
        <f>R21+R22+R23+R24+R38+R41+R42+R43</f>
        <v>0</v>
      </c>
    </row>
    <row r="11" spans="2:18" ht="30" customHeight="1">
      <c r="B11" s="271"/>
      <c r="C11" s="272" t="s">
        <v>290</v>
      </c>
      <c r="D11" s="272"/>
      <c r="E11" s="272"/>
      <c r="F11" s="273"/>
      <c r="G11" s="274"/>
      <c r="H11" s="275"/>
      <c r="I11" s="275"/>
      <c r="J11" s="275"/>
      <c r="K11" s="275"/>
      <c r="L11" s="275"/>
      <c r="M11" s="275"/>
      <c r="N11" s="276"/>
      <c r="O11" s="277"/>
      <c r="P11" s="277"/>
      <c r="Q11" s="278"/>
      <c r="R11" s="905"/>
    </row>
    <row r="12" spans="2:18" s="289" customFormat="1" ht="30" customHeight="1">
      <c r="B12" s="279" t="s">
        <v>291</v>
      </c>
      <c r="C12" s="280"/>
      <c r="D12" s="281" t="s">
        <v>292</v>
      </c>
      <c r="E12" s="282"/>
      <c r="F12" s="283"/>
      <c r="G12" s="284"/>
      <c r="H12" s="284"/>
      <c r="I12" s="284"/>
      <c r="J12" s="284"/>
      <c r="K12" s="284"/>
      <c r="L12" s="284"/>
      <c r="M12" s="285"/>
      <c r="N12" s="286"/>
      <c r="O12" s="287"/>
      <c r="P12" s="287"/>
      <c r="Q12" s="288"/>
      <c r="R12" s="906"/>
    </row>
    <row r="13" spans="2:18" ht="15" customHeight="1">
      <c r="B13" s="290"/>
      <c r="C13" s="291"/>
      <c r="D13" s="281"/>
      <c r="E13" s="292" t="s">
        <v>293</v>
      </c>
      <c r="F13" s="293"/>
      <c r="G13" s="252"/>
      <c r="H13" s="252"/>
      <c r="I13" s="252"/>
      <c r="J13" s="252"/>
      <c r="K13" s="252"/>
      <c r="L13" s="252"/>
      <c r="M13" s="294"/>
      <c r="N13" s="295"/>
      <c r="O13" s="296"/>
      <c r="P13" s="296"/>
      <c r="Q13" s="297"/>
      <c r="R13" s="907"/>
    </row>
    <row r="14" spans="2:18" ht="15" customHeight="1">
      <c r="B14" s="290"/>
      <c r="C14" s="291"/>
      <c r="D14" s="281"/>
      <c r="E14" s="292" t="s">
        <v>218</v>
      </c>
      <c r="F14" s="293"/>
      <c r="G14" s="252"/>
      <c r="H14" s="252"/>
      <c r="I14" s="252"/>
      <c r="J14" s="252"/>
      <c r="K14" s="252"/>
      <c r="L14" s="252"/>
      <c r="M14" s="294"/>
      <c r="N14" s="295"/>
      <c r="O14" s="296"/>
      <c r="P14" s="296"/>
      <c r="Q14" s="297"/>
      <c r="R14" s="907"/>
    </row>
    <row r="15" spans="2:18" ht="15" customHeight="1">
      <c r="B15" s="290"/>
      <c r="C15" s="291"/>
      <c r="D15" s="281"/>
      <c r="E15" s="292" t="s">
        <v>219</v>
      </c>
      <c r="F15" s="293"/>
      <c r="G15" s="252"/>
      <c r="H15" s="252"/>
      <c r="I15" s="252"/>
      <c r="J15" s="252"/>
      <c r="K15" s="252"/>
      <c r="L15" s="252"/>
      <c r="M15" s="294"/>
      <c r="N15" s="295"/>
      <c r="O15" s="296"/>
      <c r="P15" s="296"/>
      <c r="Q15" s="297"/>
      <c r="R15" s="907"/>
    </row>
    <row r="16" spans="2:18" ht="15" customHeight="1">
      <c r="B16" s="290"/>
      <c r="C16" s="291"/>
      <c r="D16" s="281"/>
      <c r="E16" s="292" t="s">
        <v>220</v>
      </c>
      <c r="F16" s="293"/>
      <c r="G16" s="252"/>
      <c r="H16" s="252"/>
      <c r="I16" s="252"/>
      <c r="J16" s="252"/>
      <c r="K16" s="252"/>
      <c r="L16" s="252"/>
      <c r="M16" s="294"/>
      <c r="N16" s="295"/>
      <c r="O16" s="296"/>
      <c r="P16" s="296"/>
      <c r="Q16" s="297"/>
      <c r="R16" s="907"/>
    </row>
    <row r="17" spans="2:18" s="289" customFormat="1" ht="30" customHeight="1">
      <c r="B17" s="279" t="s">
        <v>291</v>
      </c>
      <c r="C17" s="280"/>
      <c r="D17" s="281" t="s">
        <v>294</v>
      </c>
      <c r="E17" s="282"/>
      <c r="F17" s="283"/>
      <c r="G17" s="284"/>
      <c r="H17" s="284"/>
      <c r="I17" s="284"/>
      <c r="J17" s="284"/>
      <c r="K17" s="284"/>
      <c r="L17" s="284"/>
      <c r="M17" s="285"/>
      <c r="N17" s="286"/>
      <c r="O17" s="287"/>
      <c r="P17" s="287"/>
      <c r="Q17" s="288"/>
      <c r="R17" s="906"/>
    </row>
    <row r="18" spans="2:18" ht="15" customHeight="1">
      <c r="B18" s="290"/>
      <c r="C18" s="291"/>
      <c r="D18" s="281"/>
      <c r="E18" s="292" t="s">
        <v>295</v>
      </c>
      <c r="F18" s="293"/>
      <c r="G18" s="252"/>
      <c r="H18" s="252"/>
      <c r="I18" s="252"/>
      <c r="J18" s="252"/>
      <c r="K18" s="252"/>
      <c r="L18" s="252"/>
      <c r="M18" s="294"/>
      <c r="N18" s="295"/>
      <c r="O18" s="296"/>
      <c r="P18" s="296"/>
      <c r="Q18" s="297"/>
      <c r="R18" s="907"/>
    </row>
    <row r="19" spans="2:18" ht="15" customHeight="1">
      <c r="B19" s="290"/>
      <c r="C19" s="291"/>
      <c r="D19" s="281"/>
      <c r="E19" s="292" t="s">
        <v>296</v>
      </c>
      <c r="F19" s="293"/>
      <c r="G19" s="252"/>
      <c r="H19" s="252"/>
      <c r="I19" s="252"/>
      <c r="J19" s="252"/>
      <c r="K19" s="252"/>
      <c r="L19" s="252"/>
      <c r="M19" s="294"/>
      <c r="N19" s="295"/>
      <c r="O19" s="296"/>
      <c r="P19" s="296"/>
      <c r="Q19" s="297"/>
      <c r="R19" s="907"/>
    </row>
    <row r="20" spans="2:18" ht="30" customHeight="1">
      <c r="B20" s="290" t="s">
        <v>291</v>
      </c>
      <c r="C20" s="291"/>
      <c r="D20" s="281" t="s">
        <v>297</v>
      </c>
      <c r="E20" s="281"/>
      <c r="F20" s="293"/>
      <c r="G20" s="252"/>
      <c r="H20" s="252"/>
      <c r="I20" s="252"/>
      <c r="J20" s="252"/>
      <c r="K20" s="252"/>
      <c r="L20" s="252"/>
      <c r="M20" s="294"/>
      <c r="N20" s="295"/>
      <c r="O20" s="296"/>
      <c r="P20" s="296"/>
      <c r="Q20" s="297"/>
      <c r="R20" s="907"/>
    </row>
    <row r="21" spans="2:18" ht="30" customHeight="1">
      <c r="B21" s="290" t="s">
        <v>291</v>
      </c>
      <c r="C21" s="291"/>
      <c r="D21" s="1116" t="s">
        <v>298</v>
      </c>
      <c r="E21" s="1117"/>
      <c r="F21" s="1118"/>
      <c r="G21" s="294"/>
      <c r="H21" s="294"/>
      <c r="I21" s="294"/>
      <c r="J21" s="294"/>
      <c r="K21" s="294"/>
      <c r="L21" s="294"/>
      <c r="M21" s="252"/>
      <c r="N21" s="298">
        <v>1.5</v>
      </c>
      <c r="O21" s="299"/>
      <c r="P21" s="299"/>
      <c r="Q21" s="300"/>
      <c r="R21" s="908">
        <f>M21*N21/100</f>
        <v>0</v>
      </c>
    </row>
    <row r="22" spans="2:18" ht="30" customHeight="1">
      <c r="B22" s="290"/>
      <c r="C22" s="291"/>
      <c r="D22" s="281" t="s">
        <v>299</v>
      </c>
      <c r="E22" s="281"/>
      <c r="F22" s="293"/>
      <c r="G22" s="294"/>
      <c r="H22" s="294"/>
      <c r="I22" s="294"/>
      <c r="J22" s="294"/>
      <c r="K22" s="294"/>
      <c r="L22" s="294"/>
      <c r="M22" s="252"/>
      <c r="N22" s="298">
        <v>0.6</v>
      </c>
      <c r="O22" s="299"/>
      <c r="P22" s="299"/>
      <c r="Q22" s="300"/>
      <c r="R22" s="908">
        <f>M22*N22/100</f>
        <v>0</v>
      </c>
    </row>
    <row r="23" spans="2:18" ht="30" customHeight="1">
      <c r="B23" s="290"/>
      <c r="C23" s="291"/>
      <c r="D23" s="281" t="s">
        <v>300</v>
      </c>
      <c r="E23" s="281"/>
      <c r="F23" s="293"/>
      <c r="G23" s="294"/>
      <c r="H23" s="294"/>
      <c r="I23" s="294"/>
      <c r="J23" s="294"/>
      <c r="K23" s="294"/>
      <c r="L23" s="294"/>
      <c r="M23" s="252"/>
      <c r="N23" s="298">
        <v>15</v>
      </c>
      <c r="O23" s="299"/>
      <c r="P23" s="299"/>
      <c r="Q23" s="300"/>
      <c r="R23" s="908">
        <f>M23*N23/100</f>
        <v>0</v>
      </c>
    </row>
    <row r="24" spans="2:18" s="289" customFormat="1" ht="30" customHeight="1">
      <c r="B24" s="301"/>
      <c r="C24" s="302" t="s">
        <v>301</v>
      </c>
      <c r="D24" s="303"/>
      <c r="E24" s="303"/>
      <c r="F24" s="304"/>
      <c r="G24" s="252"/>
      <c r="H24" s="252"/>
      <c r="I24" s="252"/>
      <c r="J24" s="252"/>
      <c r="K24" s="252"/>
      <c r="L24" s="252"/>
      <c r="M24" s="275"/>
      <c r="N24" s="305"/>
      <c r="O24" s="306"/>
      <c r="P24" s="306"/>
      <c r="Q24" s="307"/>
      <c r="R24" s="908">
        <f>SUM(R35:R37)</f>
        <v>0</v>
      </c>
    </row>
    <row r="25" spans="2:18" s="289" customFormat="1" ht="30" customHeight="1">
      <c r="B25" s="279"/>
      <c r="C25" s="280"/>
      <c r="D25" s="281" t="s">
        <v>302</v>
      </c>
      <c r="E25" s="282"/>
      <c r="F25" s="283"/>
      <c r="G25" s="252"/>
      <c r="H25" s="252"/>
      <c r="I25" s="252"/>
      <c r="J25" s="252"/>
      <c r="K25" s="252"/>
      <c r="L25" s="252"/>
      <c r="M25" s="285"/>
      <c r="N25" s="286"/>
      <c r="O25" s="287"/>
      <c r="P25" s="287"/>
      <c r="Q25" s="288"/>
      <c r="R25" s="906"/>
    </row>
    <row r="26" spans="2:18" s="289" customFormat="1" ht="15" customHeight="1">
      <c r="B26" s="279"/>
      <c r="C26" s="280"/>
      <c r="D26" s="282"/>
      <c r="E26" s="281" t="s">
        <v>293</v>
      </c>
      <c r="F26" s="283"/>
      <c r="G26" s="252"/>
      <c r="H26" s="252"/>
      <c r="I26" s="252"/>
      <c r="J26" s="252"/>
      <c r="K26" s="252"/>
      <c r="L26" s="252"/>
      <c r="M26" s="285"/>
      <c r="N26" s="286"/>
      <c r="O26" s="287"/>
      <c r="P26" s="287"/>
      <c r="Q26" s="288"/>
      <c r="R26" s="906"/>
    </row>
    <row r="27" spans="2:18" s="289" customFormat="1" ht="15" customHeight="1">
      <c r="B27" s="279"/>
      <c r="C27" s="280"/>
      <c r="D27" s="282"/>
      <c r="E27" s="281" t="s">
        <v>218</v>
      </c>
      <c r="F27" s="283"/>
      <c r="G27" s="252"/>
      <c r="H27" s="252"/>
      <c r="I27" s="252"/>
      <c r="J27" s="252"/>
      <c r="K27" s="252"/>
      <c r="L27" s="252"/>
      <c r="M27" s="285"/>
      <c r="N27" s="286"/>
      <c r="O27" s="287"/>
      <c r="P27" s="287"/>
      <c r="Q27" s="288"/>
      <c r="R27" s="906"/>
    </row>
    <row r="28" spans="2:18" s="289" customFormat="1" ht="15" customHeight="1">
      <c r="B28" s="279"/>
      <c r="C28" s="280"/>
      <c r="D28" s="282"/>
      <c r="E28" s="281" t="s">
        <v>219</v>
      </c>
      <c r="F28" s="283"/>
      <c r="G28" s="252"/>
      <c r="H28" s="252"/>
      <c r="I28" s="252"/>
      <c r="J28" s="252"/>
      <c r="K28" s="252"/>
      <c r="L28" s="252"/>
      <c r="M28" s="285"/>
      <c r="N28" s="286"/>
      <c r="O28" s="287"/>
      <c r="P28" s="287"/>
      <c r="Q28" s="288"/>
      <c r="R28" s="906"/>
    </row>
    <row r="29" spans="2:18" s="289" customFormat="1" ht="15" customHeight="1">
      <c r="B29" s="279"/>
      <c r="C29" s="280"/>
      <c r="D29" s="282"/>
      <c r="E29" s="281" t="s">
        <v>220</v>
      </c>
      <c r="F29" s="283"/>
      <c r="G29" s="252"/>
      <c r="H29" s="252"/>
      <c r="I29" s="252"/>
      <c r="J29" s="252"/>
      <c r="K29" s="252"/>
      <c r="L29" s="252"/>
      <c r="M29" s="285"/>
      <c r="N29" s="286"/>
      <c r="O29" s="287"/>
      <c r="P29" s="287"/>
      <c r="Q29" s="288"/>
      <c r="R29" s="906"/>
    </row>
    <row r="30" spans="2:18" s="289" customFormat="1" ht="30" customHeight="1">
      <c r="B30" s="279"/>
      <c r="C30" s="280"/>
      <c r="D30" s="281" t="s">
        <v>303</v>
      </c>
      <c r="E30" s="282"/>
      <c r="F30" s="283"/>
      <c r="G30" s="252"/>
      <c r="H30" s="252"/>
      <c r="I30" s="252"/>
      <c r="J30" s="252"/>
      <c r="K30" s="252"/>
      <c r="L30" s="252"/>
      <c r="M30" s="285"/>
      <c r="N30" s="286"/>
      <c r="O30" s="287"/>
      <c r="P30" s="287"/>
      <c r="Q30" s="288"/>
      <c r="R30" s="906"/>
    </row>
    <row r="31" spans="2:18" s="289" customFormat="1" ht="15" customHeight="1">
      <c r="B31" s="279"/>
      <c r="C31" s="280"/>
      <c r="D31" s="282"/>
      <c r="E31" s="281" t="s">
        <v>295</v>
      </c>
      <c r="F31" s="283"/>
      <c r="G31" s="252"/>
      <c r="H31" s="252"/>
      <c r="I31" s="252"/>
      <c r="J31" s="252"/>
      <c r="K31" s="252"/>
      <c r="L31" s="252"/>
      <c r="M31" s="285"/>
      <c r="N31" s="286"/>
      <c r="O31" s="287"/>
      <c r="P31" s="287"/>
      <c r="Q31" s="288"/>
      <c r="R31" s="906"/>
    </row>
    <row r="32" spans="2:18" s="289" customFormat="1" ht="15" customHeight="1">
      <c r="B32" s="279"/>
      <c r="C32" s="280"/>
      <c r="D32" s="282"/>
      <c r="E32" s="281" t="s">
        <v>296</v>
      </c>
      <c r="F32" s="283"/>
      <c r="G32" s="252"/>
      <c r="H32" s="252"/>
      <c r="I32" s="252"/>
      <c r="J32" s="252"/>
      <c r="K32" s="252"/>
      <c r="L32" s="252"/>
      <c r="M32" s="285"/>
      <c r="N32" s="286"/>
      <c r="O32" s="287"/>
      <c r="P32" s="287"/>
      <c r="Q32" s="288"/>
      <c r="R32" s="906"/>
    </row>
    <row r="33" spans="2:18" s="289" customFormat="1" ht="30" customHeight="1">
      <c r="B33" s="279"/>
      <c r="C33" s="280"/>
      <c r="D33" s="281" t="s">
        <v>304</v>
      </c>
      <c r="E33" s="281"/>
      <c r="F33" s="283"/>
      <c r="G33" s="252"/>
      <c r="H33" s="252"/>
      <c r="I33" s="252"/>
      <c r="J33" s="252"/>
      <c r="K33" s="252"/>
      <c r="L33" s="252"/>
      <c r="M33" s="285"/>
      <c r="N33" s="286"/>
      <c r="O33" s="287"/>
      <c r="P33" s="287"/>
      <c r="Q33" s="288"/>
      <c r="R33" s="906"/>
    </row>
    <row r="34" spans="2:18" s="289" customFormat="1" ht="30" customHeight="1">
      <c r="B34" s="279"/>
      <c r="C34" s="280"/>
      <c r="D34" s="281"/>
      <c r="E34" s="281"/>
      <c r="F34" s="283"/>
      <c r="G34" s="252"/>
      <c r="H34" s="252"/>
      <c r="I34" s="252"/>
      <c r="J34" s="252"/>
      <c r="K34" s="252"/>
      <c r="L34" s="252"/>
      <c r="M34" s="285"/>
      <c r="N34" s="308" t="s">
        <v>305</v>
      </c>
      <c r="O34" s="308" t="s">
        <v>306</v>
      </c>
      <c r="P34" s="308" t="s">
        <v>307</v>
      </c>
      <c r="Q34" s="308" t="s">
        <v>308</v>
      </c>
      <c r="R34" s="906"/>
    </row>
    <row r="35" spans="2:18" s="289" customFormat="1" ht="30" customHeight="1">
      <c r="B35" s="279" t="s">
        <v>291</v>
      </c>
      <c r="C35" s="280"/>
      <c r="D35" s="1116" t="s">
        <v>309</v>
      </c>
      <c r="E35" s="1117"/>
      <c r="F35" s="1118"/>
      <c r="G35" s="285"/>
      <c r="H35" s="285"/>
      <c r="I35" s="285"/>
      <c r="J35" s="285"/>
      <c r="K35" s="285"/>
      <c r="L35" s="285"/>
      <c r="M35" s="284"/>
      <c r="N35" s="309">
        <v>1</v>
      </c>
      <c r="O35" s="310">
        <v>1.2</v>
      </c>
      <c r="P35" s="310">
        <v>1.5</v>
      </c>
      <c r="Q35" s="311">
        <v>1.5</v>
      </c>
      <c r="R35" s="909"/>
    </row>
    <row r="36" spans="2:18" s="289" customFormat="1" ht="30" customHeight="1">
      <c r="B36" s="279"/>
      <c r="C36" s="280"/>
      <c r="D36" s="281" t="s">
        <v>310</v>
      </c>
      <c r="E36" s="281"/>
      <c r="F36" s="283"/>
      <c r="G36" s="285"/>
      <c r="H36" s="285"/>
      <c r="I36" s="285"/>
      <c r="J36" s="285"/>
      <c r="K36" s="285"/>
      <c r="L36" s="285"/>
      <c r="M36" s="284"/>
      <c r="N36" s="312">
        <v>0.3</v>
      </c>
      <c r="O36" s="313">
        <v>0.5</v>
      </c>
      <c r="P36" s="313">
        <v>0.6</v>
      </c>
      <c r="Q36" s="314">
        <v>0.6</v>
      </c>
      <c r="R36" s="909"/>
    </row>
    <row r="37" spans="2:18" s="289" customFormat="1" ht="30" customHeight="1">
      <c r="B37" s="279"/>
      <c r="C37" s="280"/>
      <c r="D37" s="281" t="s">
        <v>311</v>
      </c>
      <c r="E37" s="281"/>
      <c r="F37" s="283"/>
      <c r="G37" s="285"/>
      <c r="H37" s="285"/>
      <c r="I37" s="285"/>
      <c r="J37" s="285"/>
      <c r="K37" s="285"/>
      <c r="L37" s="285"/>
      <c r="M37" s="284"/>
      <c r="N37" s="312">
        <v>8</v>
      </c>
      <c r="O37" s="313">
        <v>10</v>
      </c>
      <c r="P37" s="313">
        <v>12</v>
      </c>
      <c r="Q37" s="314">
        <v>15</v>
      </c>
      <c r="R37" s="909"/>
    </row>
    <row r="38" spans="2:18" ht="30" customHeight="1">
      <c r="B38" s="271"/>
      <c r="C38" s="302" t="s">
        <v>312</v>
      </c>
      <c r="D38" s="302"/>
      <c r="E38" s="302"/>
      <c r="F38" s="315"/>
      <c r="G38" s="252"/>
      <c r="H38" s="252"/>
      <c r="I38" s="252"/>
      <c r="J38" s="252"/>
      <c r="K38" s="252"/>
      <c r="L38" s="252"/>
      <c r="M38" s="252"/>
      <c r="N38" s="316"/>
      <c r="O38" s="299"/>
      <c r="P38" s="299"/>
      <c r="Q38" s="300"/>
      <c r="R38" s="908">
        <f>SUM(R39:R40)</f>
        <v>0</v>
      </c>
    </row>
    <row r="39" spans="2:18" ht="30" customHeight="1">
      <c r="B39" s="290"/>
      <c r="C39" s="291"/>
      <c r="D39" s="281" t="s">
        <v>313</v>
      </c>
      <c r="E39" s="281"/>
      <c r="F39" s="293"/>
      <c r="G39" s="294"/>
      <c r="H39" s="294"/>
      <c r="I39" s="294"/>
      <c r="J39" s="294"/>
      <c r="K39" s="294"/>
      <c r="L39" s="294"/>
      <c r="M39" s="252"/>
      <c r="N39" s="298">
        <v>15</v>
      </c>
      <c r="O39" s="299"/>
      <c r="P39" s="299"/>
      <c r="Q39" s="300"/>
      <c r="R39" s="908"/>
    </row>
    <row r="40" spans="2:18" ht="30" customHeight="1">
      <c r="B40" s="290"/>
      <c r="C40" s="291"/>
      <c r="D40" s="281" t="s">
        <v>314</v>
      </c>
      <c r="E40" s="281"/>
      <c r="F40" s="293"/>
      <c r="G40" s="294"/>
      <c r="H40" s="294"/>
      <c r="I40" s="294"/>
      <c r="J40" s="294"/>
      <c r="K40" s="294"/>
      <c r="L40" s="294"/>
      <c r="M40" s="252"/>
      <c r="N40" s="298">
        <v>3</v>
      </c>
      <c r="O40" s="299"/>
      <c r="P40" s="299"/>
      <c r="Q40" s="300"/>
      <c r="R40" s="908"/>
    </row>
    <row r="41" spans="2:18" s="289" customFormat="1" ht="30" customHeight="1">
      <c r="B41" s="317"/>
      <c r="C41" s="302" t="s">
        <v>315</v>
      </c>
      <c r="D41" s="303"/>
      <c r="E41" s="303"/>
      <c r="F41" s="304"/>
      <c r="G41" s="252"/>
      <c r="H41" s="252"/>
      <c r="I41" s="252"/>
      <c r="J41" s="252"/>
      <c r="K41" s="252"/>
      <c r="L41" s="252"/>
      <c r="M41" s="252"/>
      <c r="N41" s="286"/>
      <c r="O41" s="287"/>
      <c r="P41" s="287"/>
      <c r="Q41" s="288"/>
      <c r="R41" s="908"/>
    </row>
    <row r="42" spans="2:18" s="289" customFormat="1" ht="30" customHeight="1">
      <c r="B42" s="317"/>
      <c r="C42" s="302" t="s">
        <v>316</v>
      </c>
      <c r="D42" s="303"/>
      <c r="E42" s="303"/>
      <c r="F42" s="304"/>
      <c r="G42" s="252"/>
      <c r="H42" s="252"/>
      <c r="I42" s="252"/>
      <c r="J42" s="252"/>
      <c r="K42" s="252"/>
      <c r="L42" s="252"/>
      <c r="M42" s="252"/>
      <c r="N42" s="286"/>
      <c r="O42" s="287"/>
      <c r="P42" s="287"/>
      <c r="Q42" s="288"/>
      <c r="R42" s="908"/>
    </row>
    <row r="43" spans="2:18" ht="30" customHeight="1" thickBot="1">
      <c r="B43" s="318"/>
      <c r="C43" s="319" t="s">
        <v>317</v>
      </c>
      <c r="D43" s="319"/>
      <c r="E43" s="319"/>
      <c r="F43" s="320"/>
      <c r="G43" s="321"/>
      <c r="H43" s="321"/>
      <c r="I43" s="321"/>
      <c r="J43" s="321"/>
      <c r="K43" s="321"/>
      <c r="L43" s="321"/>
      <c r="M43" s="322"/>
      <c r="N43" s="323"/>
      <c r="O43" s="324"/>
      <c r="P43" s="324"/>
      <c r="Q43" s="325"/>
      <c r="R43" s="910"/>
    </row>
    <row r="44" spans="2:18" ht="28.5" customHeight="1" thickBot="1" thickTop="1">
      <c r="B44" s="1119" t="s">
        <v>318</v>
      </c>
      <c r="C44" s="1120"/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1"/>
    </row>
    <row r="45" ht="15.75" thickTop="1"/>
  </sheetData>
  <sheetProtection/>
  <mergeCells count="12">
    <mergeCell ref="K5:L7"/>
    <mergeCell ref="N5:Q8"/>
    <mergeCell ref="D35:F35"/>
    <mergeCell ref="D21:F21"/>
    <mergeCell ref="B44:R44"/>
    <mergeCell ref="M5:M8"/>
    <mergeCell ref="I6:J6"/>
    <mergeCell ref="G5:J5"/>
    <mergeCell ref="R5:R8"/>
    <mergeCell ref="G6:G8"/>
    <mergeCell ref="H6:H8"/>
    <mergeCell ref="I7:J7"/>
  </mergeCells>
  <printOptions/>
  <pageMargins left="0.1968503937007874" right="0.1968503937007874" top="0.63" bottom="0.1968503937007874" header="0" footer="0"/>
  <pageSetup fitToHeight="1" fitToWidth="1" horizontalDpi="600" verticalDpi="600" orientation="landscape" paperSize="9" scale="48" r:id="rId1"/>
  <colBreaks count="1" manualBreakCount="1">
    <brk id="8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20"/>
  <sheetViews>
    <sheetView showGridLines="0" view="pageBreakPreview" zoomScale="75" zoomScaleNormal="35" zoomScaleSheetLayoutView="75" zoomScalePageLayoutView="0" workbookViewId="0" topLeftCell="A1">
      <selection activeCell="C9" sqref="C9"/>
    </sheetView>
  </sheetViews>
  <sheetFormatPr defaultColWidth="11.421875" defaultRowHeight="15"/>
  <cols>
    <col min="1" max="1" width="5.7109375" style="328" customWidth="1"/>
    <col min="2" max="2" width="45.140625" style="327" customWidth="1"/>
    <col min="3" max="9" width="13.421875" style="328" customWidth="1"/>
    <col min="10" max="10" width="14.7109375" style="328" customWidth="1"/>
    <col min="11" max="11" width="19.7109375" style="328" customWidth="1"/>
    <col min="12" max="16384" width="11.421875" style="328" customWidth="1"/>
  </cols>
  <sheetData>
    <row r="1" ht="20.25" customHeight="1">
      <c r="A1" s="326"/>
    </row>
    <row r="2" spans="1:2" ht="20.25" customHeight="1">
      <c r="A2" s="326"/>
      <c r="B2" s="329" t="s">
        <v>319</v>
      </c>
    </row>
    <row r="3" spans="2:11" ht="49.5" customHeight="1">
      <c r="B3" s="330" t="s">
        <v>320</v>
      </c>
      <c r="D3" s="331"/>
      <c r="H3" s="331"/>
      <c r="K3" s="331"/>
    </row>
    <row r="4" ht="42.75" customHeight="1" thickBot="1"/>
    <row r="5" spans="2:15" s="332" customFormat="1" ht="30" customHeight="1" thickTop="1">
      <c r="B5" s="1162" t="s">
        <v>321</v>
      </c>
      <c r="C5" s="333" t="s">
        <v>322</v>
      </c>
      <c r="D5" s="334"/>
      <c r="E5" s="335"/>
      <c r="F5" s="336"/>
      <c r="G5" s="333" t="s">
        <v>323</v>
      </c>
      <c r="H5" s="334"/>
      <c r="I5" s="337"/>
      <c r="J5" s="1159" t="s">
        <v>324</v>
      </c>
      <c r="K5" s="1165" t="s">
        <v>325</v>
      </c>
      <c r="L5" s="338"/>
      <c r="M5" s="338"/>
      <c r="N5" s="338"/>
      <c r="O5" s="338"/>
    </row>
    <row r="6" spans="2:15" s="327" customFormat="1" ht="58.5" customHeight="1">
      <c r="B6" s="1163"/>
      <c r="C6" s="1157" t="s">
        <v>326</v>
      </c>
      <c r="D6" s="1157" t="s">
        <v>327</v>
      </c>
      <c r="E6" s="1157" t="s">
        <v>328</v>
      </c>
      <c r="F6" s="339"/>
      <c r="G6" s="1157" t="s">
        <v>326</v>
      </c>
      <c r="H6" s="1157" t="s">
        <v>327</v>
      </c>
      <c r="I6" s="1157" t="s">
        <v>328</v>
      </c>
      <c r="J6" s="1160"/>
      <c r="K6" s="1166"/>
      <c r="L6" s="340"/>
      <c r="M6" s="340"/>
      <c r="N6" s="340"/>
      <c r="O6" s="332"/>
    </row>
    <row r="7" spans="2:15" s="327" customFormat="1" ht="56.25" customHeight="1">
      <c r="B7" s="1163"/>
      <c r="C7" s="1158"/>
      <c r="D7" s="1158"/>
      <c r="E7" s="1158"/>
      <c r="F7" s="341"/>
      <c r="G7" s="1158"/>
      <c r="H7" s="1158"/>
      <c r="I7" s="1158"/>
      <c r="J7" s="1161"/>
      <c r="K7" s="1167"/>
      <c r="L7" s="340"/>
      <c r="M7" s="340"/>
      <c r="N7" s="340"/>
      <c r="O7" s="332"/>
    </row>
    <row r="8" spans="2:11" s="327" customFormat="1" ht="24.75" customHeight="1">
      <c r="B8" s="1164"/>
      <c r="C8" s="342">
        <v>1</v>
      </c>
      <c r="D8" s="342">
        <v>2</v>
      </c>
      <c r="E8" s="342">
        <v>3</v>
      </c>
      <c r="F8" s="342">
        <v>4</v>
      </c>
      <c r="G8" s="342">
        <v>5</v>
      </c>
      <c r="H8" s="342">
        <v>6</v>
      </c>
      <c r="I8" s="342">
        <v>7</v>
      </c>
      <c r="J8" s="343">
        <v>9</v>
      </c>
      <c r="K8" s="343">
        <v>10</v>
      </c>
    </row>
    <row r="9" spans="2:11" s="327" customFormat="1" ht="30">
      <c r="B9" s="344" t="s">
        <v>329</v>
      </c>
      <c r="C9" s="345">
        <v>132126</v>
      </c>
      <c r="D9" s="346">
        <v>151779</v>
      </c>
      <c r="E9" s="346">
        <v>119629</v>
      </c>
      <c r="F9" s="346">
        <f>(C9+D9+E9)/3</f>
        <v>134511.33333333334</v>
      </c>
      <c r="G9" s="347"/>
      <c r="H9" s="348"/>
      <c r="I9" s="349"/>
      <c r="J9" s="350">
        <v>15</v>
      </c>
      <c r="K9" s="351">
        <f>F9*J9%</f>
        <v>20176.7</v>
      </c>
    </row>
    <row r="10" spans="2:11" s="327" customFormat="1" ht="30">
      <c r="B10" s="352" t="s">
        <v>330</v>
      </c>
      <c r="C10" s="353"/>
      <c r="D10" s="354"/>
      <c r="E10" s="355"/>
      <c r="F10" s="355"/>
      <c r="G10" s="353"/>
      <c r="H10" s="354"/>
      <c r="I10" s="355"/>
      <c r="J10" s="356"/>
      <c r="K10" s="357"/>
    </row>
    <row r="11" spans="2:11" s="327" customFormat="1" ht="49.5" customHeight="1">
      <c r="B11" s="358" t="s">
        <v>331</v>
      </c>
      <c r="C11" s="359"/>
      <c r="D11" s="360"/>
      <c r="E11" s="361"/>
      <c r="F11" s="361"/>
      <c r="G11" s="359"/>
      <c r="H11" s="360"/>
      <c r="I11" s="361"/>
      <c r="J11" s="362"/>
      <c r="K11" s="361"/>
    </row>
    <row r="12" spans="2:11" ht="49.5" customHeight="1">
      <c r="B12" s="363" t="s">
        <v>332</v>
      </c>
      <c r="C12" s="364"/>
      <c r="D12" s="365"/>
      <c r="E12" s="366"/>
      <c r="F12" s="366"/>
      <c r="G12" s="367"/>
      <c r="H12" s="368"/>
      <c r="I12" s="369"/>
      <c r="J12" s="370">
        <v>18</v>
      </c>
      <c r="K12" s="366"/>
    </row>
    <row r="13" spans="2:11" ht="49.5" customHeight="1">
      <c r="B13" s="363" t="s">
        <v>333</v>
      </c>
      <c r="C13" s="364"/>
      <c r="D13" s="365"/>
      <c r="E13" s="366"/>
      <c r="F13" s="366"/>
      <c r="G13" s="367"/>
      <c r="H13" s="368"/>
      <c r="I13" s="369"/>
      <c r="J13" s="370">
        <v>18</v>
      </c>
      <c r="K13" s="366"/>
    </row>
    <row r="14" spans="2:11" ht="49.5" customHeight="1">
      <c r="B14" s="363" t="s">
        <v>334</v>
      </c>
      <c r="C14" s="364"/>
      <c r="D14" s="365"/>
      <c r="E14" s="366"/>
      <c r="F14" s="366"/>
      <c r="G14" s="367"/>
      <c r="H14" s="368"/>
      <c r="I14" s="369"/>
      <c r="J14" s="370">
        <v>12</v>
      </c>
      <c r="K14" s="366"/>
    </row>
    <row r="15" spans="2:11" ht="49.5" customHeight="1">
      <c r="B15" s="363" t="s">
        <v>335</v>
      </c>
      <c r="C15" s="364"/>
      <c r="D15" s="365"/>
      <c r="E15" s="366"/>
      <c r="F15" s="366"/>
      <c r="G15" s="367"/>
      <c r="H15" s="368"/>
      <c r="I15" s="369"/>
      <c r="J15" s="370">
        <v>15</v>
      </c>
      <c r="K15" s="366"/>
    </row>
    <row r="16" spans="2:11" ht="49.5" customHeight="1">
      <c r="B16" s="363" t="s">
        <v>336</v>
      </c>
      <c r="C16" s="364"/>
      <c r="D16" s="365"/>
      <c r="E16" s="366"/>
      <c r="F16" s="366"/>
      <c r="G16" s="367"/>
      <c r="H16" s="368"/>
      <c r="I16" s="369"/>
      <c r="J16" s="370">
        <v>12</v>
      </c>
      <c r="K16" s="366"/>
    </row>
    <row r="17" spans="2:11" ht="49.5" customHeight="1">
      <c r="B17" s="363" t="s">
        <v>337</v>
      </c>
      <c r="C17" s="364"/>
      <c r="D17" s="365"/>
      <c r="E17" s="366"/>
      <c r="F17" s="366"/>
      <c r="G17" s="367"/>
      <c r="H17" s="368"/>
      <c r="I17" s="369"/>
      <c r="J17" s="370">
        <v>15</v>
      </c>
      <c r="K17" s="366"/>
    </row>
    <row r="18" spans="2:11" ht="49.5" customHeight="1" thickBot="1">
      <c r="B18" s="371" t="s">
        <v>338</v>
      </c>
      <c r="C18" s="372"/>
      <c r="D18" s="373"/>
      <c r="E18" s="374"/>
      <c r="F18" s="374"/>
      <c r="G18" s="375"/>
      <c r="H18" s="376"/>
      <c r="I18" s="377"/>
      <c r="J18" s="378">
        <v>12</v>
      </c>
      <c r="K18" s="374"/>
    </row>
    <row r="19" spans="2:11" ht="49.5" customHeight="1" thickTop="1">
      <c r="B19" s="1155" t="s">
        <v>582</v>
      </c>
      <c r="C19" s="1156"/>
      <c r="D19" s="1156"/>
      <c r="E19" s="1156"/>
      <c r="F19" s="1156"/>
      <c r="G19" s="1156"/>
      <c r="H19" s="1156"/>
      <c r="I19" s="1156"/>
      <c r="J19" s="1156"/>
      <c r="K19" s="1156"/>
    </row>
    <row r="20" spans="2:11" ht="15">
      <c r="B20" s="379"/>
      <c r="C20" s="380"/>
      <c r="D20" s="380"/>
      <c r="E20" s="380"/>
      <c r="F20" s="380"/>
      <c r="G20" s="380"/>
      <c r="H20" s="380"/>
      <c r="I20" s="380"/>
      <c r="J20" s="381"/>
      <c r="K20" s="380"/>
    </row>
  </sheetData>
  <sheetProtection/>
  <mergeCells count="10">
    <mergeCell ref="B19:K19"/>
    <mergeCell ref="C6:C7"/>
    <mergeCell ref="D6:D7"/>
    <mergeCell ref="E6:E7"/>
    <mergeCell ref="J5:J7"/>
    <mergeCell ref="B5:B8"/>
    <mergeCell ref="I6:I7"/>
    <mergeCell ref="G6:G7"/>
    <mergeCell ref="H6:H7"/>
    <mergeCell ref="K5:K7"/>
  </mergeCells>
  <printOptions horizontalCentered="1" verticalCentered="1"/>
  <pageMargins left="0.35" right="0" top="0" bottom="0" header="0" footer="0"/>
  <pageSetup fitToHeight="1" fitToWidth="1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H2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6.421875" style="704" customWidth="1"/>
    <col min="2" max="2" width="9.00390625" style="704" customWidth="1"/>
    <col min="3" max="3" width="9.28125" style="704" customWidth="1"/>
    <col min="4" max="4" width="9.140625" style="704" customWidth="1"/>
    <col min="5" max="5" width="10.140625" style="704" customWidth="1"/>
    <col min="6" max="6" width="10.00390625" style="704" customWidth="1"/>
    <col min="7" max="7" width="5.8515625" style="704" bestFit="1" customWidth="1"/>
    <col min="8" max="8" width="13.57421875" style="704" customWidth="1"/>
    <col min="9" max="16384" width="9.140625" style="704" customWidth="1"/>
  </cols>
  <sheetData>
    <row r="1" ht="15.75">
      <c r="A1" s="804" t="s">
        <v>579</v>
      </c>
    </row>
    <row r="2" ht="18">
      <c r="A2" s="802"/>
    </row>
    <row r="5" spans="1:8" ht="18">
      <c r="A5" s="698"/>
      <c r="B5" s="1168" t="s">
        <v>560</v>
      </c>
      <c r="C5" s="1169"/>
      <c r="D5" s="1169"/>
      <c r="E5" s="1169"/>
      <c r="F5" s="1169"/>
      <c r="G5" s="1169"/>
      <c r="H5" s="698"/>
    </row>
    <row r="6" spans="1:8" ht="13.5" thickBot="1">
      <c r="A6" s="698"/>
      <c r="B6" s="699"/>
      <c r="C6" s="700"/>
      <c r="D6" s="701"/>
      <c r="E6" s="702"/>
      <c r="F6" s="703"/>
      <c r="G6" s="698"/>
      <c r="H6" s="698"/>
    </row>
    <row r="7" spans="1:8" ht="13.5" customHeight="1">
      <c r="A7" s="705"/>
      <c r="B7" s="706"/>
      <c r="C7" s="1183" t="s">
        <v>510</v>
      </c>
      <c r="D7" s="1183" t="s">
        <v>511</v>
      </c>
      <c r="E7" s="1183" t="s">
        <v>512</v>
      </c>
      <c r="F7" s="1170" t="s">
        <v>561</v>
      </c>
      <c r="G7" s="1171"/>
      <c r="H7" s="1172"/>
    </row>
    <row r="8" spans="1:8" ht="12.75" customHeight="1">
      <c r="A8" s="713" t="s">
        <v>562</v>
      </c>
      <c r="B8" s="714"/>
      <c r="C8" s="1184"/>
      <c r="D8" s="1184"/>
      <c r="E8" s="1184"/>
      <c r="F8" s="1173"/>
      <c r="G8" s="1174"/>
      <c r="H8" s="1175"/>
    </row>
    <row r="9" spans="1:8" ht="13.5" thickBot="1">
      <c r="A9" s="713"/>
      <c r="B9" s="714"/>
      <c r="C9" s="1184"/>
      <c r="D9" s="1184"/>
      <c r="E9" s="1184"/>
      <c r="F9" s="1176"/>
      <c r="G9" s="1177"/>
      <c r="H9" s="1178"/>
    </row>
    <row r="10" spans="1:8" ht="12.75">
      <c r="A10" s="721"/>
      <c r="B10" s="722"/>
      <c r="C10" s="1184"/>
      <c r="D10" s="1184"/>
      <c r="E10" s="1184"/>
      <c r="F10" s="724" t="s">
        <v>514</v>
      </c>
      <c r="G10" s="725" t="s">
        <v>515</v>
      </c>
      <c r="H10" s="724" t="s">
        <v>516</v>
      </c>
    </row>
    <row r="11" spans="1:8" ht="27.75" customHeight="1" thickBot="1">
      <c r="A11" s="726"/>
      <c r="B11" s="727"/>
      <c r="C11" s="1185"/>
      <c r="D11" s="1185"/>
      <c r="E11" s="1185"/>
      <c r="F11" s="729" t="s">
        <v>518</v>
      </c>
      <c r="G11" s="728" t="s">
        <v>518</v>
      </c>
      <c r="H11" s="729" t="s">
        <v>518</v>
      </c>
    </row>
    <row r="12" spans="1:8" ht="13.5" thickBot="1">
      <c r="A12" s="707">
        <v>1</v>
      </c>
      <c r="B12" s="709"/>
      <c r="C12" s="730">
        <v>2</v>
      </c>
      <c r="D12" s="730">
        <v>3</v>
      </c>
      <c r="E12" s="730">
        <v>4</v>
      </c>
      <c r="F12" s="731">
        <v>5</v>
      </c>
      <c r="G12" s="730">
        <v>6</v>
      </c>
      <c r="H12" s="731">
        <v>7</v>
      </c>
    </row>
    <row r="13" spans="1:8" ht="13.5" thickBot="1">
      <c r="A13" s="732"/>
      <c r="B13" s="733"/>
      <c r="C13" s="734"/>
      <c r="D13" s="734"/>
      <c r="E13" s="734"/>
      <c r="F13" s="735"/>
      <c r="G13" s="734"/>
      <c r="H13" s="736" t="s">
        <v>543</v>
      </c>
    </row>
    <row r="14" spans="1:8" ht="24" customHeight="1" thickBot="1">
      <c r="A14" s="1181" t="s">
        <v>563</v>
      </c>
      <c r="B14" s="1182"/>
      <c r="C14" s="739"/>
      <c r="D14" s="739"/>
      <c r="E14" s="739"/>
      <c r="F14" s="740">
        <f>E14/'CA'!D3%</f>
        <v>0</v>
      </c>
      <c r="G14" s="741">
        <v>60</v>
      </c>
      <c r="H14" s="742">
        <f>G14-F14</f>
        <v>60</v>
      </c>
    </row>
    <row r="15" spans="1:8" ht="27" customHeight="1" thickBot="1">
      <c r="A15" s="1179" t="s">
        <v>564</v>
      </c>
      <c r="B15" s="1180"/>
      <c r="C15" s="745"/>
      <c r="D15" s="745"/>
      <c r="E15" s="745"/>
      <c r="F15" s="746"/>
      <c r="G15" s="747"/>
      <c r="H15" s="748"/>
    </row>
    <row r="16" spans="1:8" ht="12.75">
      <c r="A16" s="755" t="s">
        <v>522</v>
      </c>
      <c r="B16" s="756"/>
      <c r="C16" s="757">
        <v>0</v>
      </c>
      <c r="D16" s="757">
        <v>0</v>
      </c>
      <c r="E16" s="752">
        <f aca="true" t="shared" si="0" ref="E16:E21">SUM(C16:D16)</f>
        <v>0</v>
      </c>
      <c r="F16" s="740">
        <f>E16/'CA'!D5%</f>
        <v>0</v>
      </c>
      <c r="G16" s="758">
        <v>15</v>
      </c>
      <c r="H16" s="742">
        <f aca="true" t="shared" si="1" ref="H16:H21">G16-F16</f>
        <v>15</v>
      </c>
    </row>
    <row r="17" spans="1:8" ht="12.75">
      <c r="A17" s="759" t="s">
        <v>523</v>
      </c>
      <c r="B17" s="760"/>
      <c r="C17" s="757">
        <v>0</v>
      </c>
      <c r="D17" s="757">
        <v>0</v>
      </c>
      <c r="E17" s="752">
        <f t="shared" si="0"/>
        <v>0</v>
      </c>
      <c r="F17" s="740">
        <f>E17/'CA'!D6%</f>
        <v>0</v>
      </c>
      <c r="G17" s="758">
        <v>15</v>
      </c>
      <c r="H17" s="742">
        <f t="shared" si="1"/>
        <v>15</v>
      </c>
    </row>
    <row r="18" spans="1:8" ht="12.75">
      <c r="A18" s="759" t="s">
        <v>524</v>
      </c>
      <c r="B18" s="760"/>
      <c r="C18" s="757">
        <v>0</v>
      </c>
      <c r="D18" s="757">
        <v>0</v>
      </c>
      <c r="E18" s="752">
        <f t="shared" si="0"/>
        <v>0</v>
      </c>
      <c r="F18" s="740" t="e">
        <f>E18/'CA'!D7%</f>
        <v>#DIV/0!</v>
      </c>
      <c r="G18" s="758">
        <v>15</v>
      </c>
      <c r="H18" s="742" t="e">
        <f t="shared" si="1"/>
        <v>#DIV/0!</v>
      </c>
    </row>
    <row r="19" spans="1:8" ht="12.75">
      <c r="A19" s="759" t="s">
        <v>525</v>
      </c>
      <c r="B19" s="760"/>
      <c r="C19" s="757">
        <v>0</v>
      </c>
      <c r="D19" s="757">
        <v>0</v>
      </c>
      <c r="E19" s="752">
        <f t="shared" si="0"/>
        <v>0</v>
      </c>
      <c r="F19" s="740" t="e">
        <f>E19/'CA'!D8%</f>
        <v>#DIV/0!</v>
      </c>
      <c r="G19" s="758">
        <v>15</v>
      </c>
      <c r="H19" s="742" t="e">
        <f t="shared" si="1"/>
        <v>#DIV/0!</v>
      </c>
    </row>
    <row r="20" spans="1:8" ht="12.75">
      <c r="A20" s="759" t="s">
        <v>526</v>
      </c>
      <c r="B20" s="760"/>
      <c r="C20" s="757">
        <v>0</v>
      </c>
      <c r="D20" s="757">
        <v>0</v>
      </c>
      <c r="E20" s="752">
        <f t="shared" si="0"/>
        <v>0</v>
      </c>
      <c r="F20" s="740">
        <f>E20/'CA'!D9%</f>
        <v>0</v>
      </c>
      <c r="G20" s="758">
        <v>15</v>
      </c>
      <c r="H20" s="742">
        <f t="shared" si="1"/>
        <v>15</v>
      </c>
    </row>
    <row r="21" spans="1:8" ht="12.75">
      <c r="A21" s="759" t="s">
        <v>527</v>
      </c>
      <c r="B21" s="799"/>
      <c r="C21" s="757">
        <v>0</v>
      </c>
      <c r="D21" s="757">
        <v>0</v>
      </c>
      <c r="E21" s="752">
        <f t="shared" si="0"/>
        <v>0</v>
      </c>
      <c r="F21" s="740">
        <f>E21/'CA'!D10%</f>
        <v>0</v>
      </c>
      <c r="G21" s="758">
        <v>15</v>
      </c>
      <c r="H21" s="742">
        <f t="shared" si="1"/>
        <v>15</v>
      </c>
    </row>
    <row r="23" ht="12.75">
      <c r="B23" s="790" t="s">
        <v>542</v>
      </c>
    </row>
  </sheetData>
  <sheetProtection/>
  <mergeCells count="7">
    <mergeCell ref="B5:G5"/>
    <mergeCell ref="F7:H9"/>
    <mergeCell ref="A15:B15"/>
    <mergeCell ref="A14:B14"/>
    <mergeCell ref="C7:C11"/>
    <mergeCell ref="D7:D11"/>
    <mergeCell ref="E7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2:N94"/>
  <sheetViews>
    <sheetView showGridLines="0" zoomScalePageLayoutView="0" workbookViewId="0" topLeftCell="B1">
      <selection activeCell="D36" sqref="D36:D37"/>
    </sheetView>
  </sheetViews>
  <sheetFormatPr defaultColWidth="9.140625" defaultRowHeight="15"/>
  <cols>
    <col min="1" max="1" width="18.140625" style="640" customWidth="1"/>
    <col min="2" max="2" width="6.7109375" style="640" customWidth="1"/>
    <col min="3" max="3" width="44.28125" style="640" customWidth="1"/>
    <col min="4" max="4" width="12.00390625" style="640" customWidth="1"/>
    <col min="5" max="5" width="9.8515625" style="640" customWidth="1"/>
    <col min="6" max="6" width="15.421875" style="640" customWidth="1"/>
    <col min="7" max="7" width="9.28125" style="640" customWidth="1"/>
    <col min="8" max="8" width="6.00390625" style="640" bestFit="1" customWidth="1"/>
    <col min="9" max="9" width="8.421875" style="640" customWidth="1"/>
    <col min="10" max="10" width="5.8515625" style="640" bestFit="1" customWidth="1"/>
    <col min="11" max="11" width="10.00390625" style="640" customWidth="1"/>
    <col min="12" max="16384" width="9.140625" style="640" customWidth="1"/>
  </cols>
  <sheetData>
    <row r="1" ht="27.75" customHeight="1"/>
    <row r="2" spans="3:7" ht="12.75">
      <c r="C2" s="641" t="s">
        <v>466</v>
      </c>
      <c r="D2" s="641"/>
      <c r="E2" s="641"/>
      <c r="F2" s="641"/>
      <c r="G2" s="641"/>
    </row>
    <row r="3" spans="3:11" ht="10.5" customHeight="1" thickBot="1">
      <c r="C3" s="642"/>
      <c r="D3" s="642"/>
      <c r="E3" s="642"/>
      <c r="F3" s="642"/>
      <c r="G3" s="642"/>
      <c r="H3" s="643"/>
      <c r="I3" s="643"/>
      <c r="J3" s="643"/>
      <c r="K3" s="643"/>
    </row>
    <row r="4" spans="2:7" ht="34.5" customHeight="1" thickBot="1" thickTop="1">
      <c r="B4" s="1204" t="s">
        <v>0</v>
      </c>
      <c r="C4" s="644" t="s">
        <v>1</v>
      </c>
      <c r="D4" s="645" t="s">
        <v>467</v>
      </c>
      <c r="E4" s="645" t="s">
        <v>468</v>
      </c>
      <c r="F4" s="645" t="s">
        <v>586</v>
      </c>
      <c r="G4" s="1186" t="s">
        <v>587</v>
      </c>
    </row>
    <row r="5" spans="2:7" ht="13.5" thickBot="1">
      <c r="B5" s="1205"/>
      <c r="C5" s="646"/>
      <c r="D5" s="647" t="s">
        <v>469</v>
      </c>
      <c r="E5" s="647" t="s">
        <v>469</v>
      </c>
      <c r="F5" s="647" t="s">
        <v>469</v>
      </c>
      <c r="G5" s="1187"/>
    </row>
    <row r="6" spans="2:7" ht="11.25" customHeight="1" thickBot="1">
      <c r="B6" s="648">
        <v>1</v>
      </c>
      <c r="C6" s="649">
        <v>2</v>
      </c>
      <c r="D6" s="650">
        <v>3</v>
      </c>
      <c r="E6" s="650">
        <v>4</v>
      </c>
      <c r="F6" s="650">
        <v>5</v>
      </c>
      <c r="G6" s="651">
        <v>6</v>
      </c>
    </row>
    <row r="7" spans="2:7" ht="13.5" thickBot="1">
      <c r="B7" s="652" t="s">
        <v>470</v>
      </c>
      <c r="C7" s="653" t="s">
        <v>471</v>
      </c>
      <c r="D7" s="654">
        <f>D8+D11+D19+D22</f>
        <v>348184.91</v>
      </c>
      <c r="E7" s="655" t="s">
        <v>472</v>
      </c>
      <c r="F7" s="654">
        <f>F8+F11+F19+F22</f>
        <v>348184.91</v>
      </c>
      <c r="G7" s="929">
        <f>la/$F7%</f>
        <v>100</v>
      </c>
    </row>
    <row r="8" spans="2:7" ht="13.5" thickBot="1">
      <c r="B8" s="657" t="s">
        <v>6</v>
      </c>
      <c r="C8" s="658" t="s">
        <v>473</v>
      </c>
      <c r="D8" s="659">
        <f>D9+D10</f>
        <v>440.72</v>
      </c>
      <c r="E8" s="660" t="s">
        <v>472</v>
      </c>
      <c r="F8" s="659">
        <f>F9+F10</f>
        <v>440.72</v>
      </c>
      <c r="G8" s="929">
        <f>F8/la%</f>
        <v>0.12657642170650074</v>
      </c>
    </row>
    <row r="9" spans="2:7" ht="13.5" thickBot="1">
      <c r="B9" s="661" t="s">
        <v>9</v>
      </c>
      <c r="C9" s="658" t="s">
        <v>474</v>
      </c>
      <c r="D9" s="911">
        <v>440.72</v>
      </c>
      <c r="E9" s="660" t="s">
        <v>472</v>
      </c>
      <c r="F9" s="912">
        <f>D9</f>
        <v>440.72</v>
      </c>
      <c r="G9" s="929">
        <f>F9/la%</f>
        <v>0.12657642170650074</v>
      </c>
    </row>
    <row r="10" spans="2:7" ht="13.5" thickBot="1">
      <c r="B10" s="661" t="s">
        <v>30</v>
      </c>
      <c r="C10" s="658" t="s">
        <v>475</v>
      </c>
      <c r="D10" s="911"/>
      <c r="E10" s="911"/>
      <c r="F10" s="912"/>
      <c r="G10" s="929"/>
    </row>
    <row r="11" spans="2:7" ht="26.25" thickBot="1">
      <c r="B11" s="657" t="s">
        <v>39</v>
      </c>
      <c r="C11" s="663" t="s">
        <v>476</v>
      </c>
      <c r="D11" s="662">
        <f>D12+D15</f>
        <v>347744.19</v>
      </c>
      <c r="E11" s="915" t="s">
        <v>472</v>
      </c>
      <c r="F11" s="662">
        <f>F12+F15</f>
        <v>347744.19</v>
      </c>
      <c r="G11" s="929">
        <f aca="true" t="shared" si="0" ref="G11:G16">F11/la%</f>
        <v>99.8734235782935</v>
      </c>
    </row>
    <row r="12" spans="2:7" ht="13.5" thickBot="1">
      <c r="B12" s="661" t="s">
        <v>42</v>
      </c>
      <c r="C12" s="658" t="s">
        <v>477</v>
      </c>
      <c r="D12" s="659">
        <f>D13+D14</f>
        <v>2209.59</v>
      </c>
      <c r="E12" s="660" t="s">
        <v>472</v>
      </c>
      <c r="F12" s="659">
        <f>F13+F14</f>
        <v>2209.59</v>
      </c>
      <c r="G12" s="929">
        <f t="shared" si="0"/>
        <v>0.6346024587912211</v>
      </c>
    </row>
    <row r="13" spans="2:7" ht="13.5" thickBot="1">
      <c r="B13" s="661" t="s">
        <v>478</v>
      </c>
      <c r="C13" s="658" t="s">
        <v>474</v>
      </c>
      <c r="D13" s="911">
        <v>1022</v>
      </c>
      <c r="E13" s="660" t="s">
        <v>472</v>
      </c>
      <c r="F13" s="912">
        <f>D13</f>
        <v>1022</v>
      </c>
      <c r="G13" s="929">
        <f t="shared" si="0"/>
        <v>0.2935221977310849</v>
      </c>
    </row>
    <row r="14" spans="2:7" ht="13.5" thickBot="1">
      <c r="B14" s="661" t="s">
        <v>479</v>
      </c>
      <c r="C14" s="658" t="s">
        <v>475</v>
      </c>
      <c r="D14" s="911">
        <v>1187.59</v>
      </c>
      <c r="E14" s="911"/>
      <c r="F14" s="912">
        <f>D14</f>
        <v>1187.59</v>
      </c>
      <c r="G14" s="929">
        <f t="shared" si="0"/>
        <v>0.3410802610601361</v>
      </c>
    </row>
    <row r="15" spans="2:7" ht="13.5" thickBot="1">
      <c r="B15" s="661" t="s">
        <v>44</v>
      </c>
      <c r="C15" s="664" t="s">
        <v>480</v>
      </c>
      <c r="D15" s="659">
        <f>D16+D17</f>
        <v>345534.6</v>
      </c>
      <c r="E15" s="660" t="s">
        <v>472</v>
      </c>
      <c r="F15" s="659">
        <f>F16+F17</f>
        <v>345534.6</v>
      </c>
      <c r="G15" s="929">
        <f t="shared" si="0"/>
        <v>99.23882111950228</v>
      </c>
    </row>
    <row r="16" spans="2:7" ht="13.5" thickBot="1">
      <c r="B16" s="661" t="s">
        <v>481</v>
      </c>
      <c r="C16" s="658" t="s">
        <v>474</v>
      </c>
      <c r="D16" s="911">
        <v>340000</v>
      </c>
      <c r="E16" s="665" t="s">
        <v>472</v>
      </c>
      <c r="F16" s="912">
        <f>D16</f>
        <v>340000</v>
      </c>
      <c r="G16" s="929">
        <f t="shared" si="0"/>
        <v>97.64926343304195</v>
      </c>
    </row>
    <row r="17" spans="2:7" ht="13.5" thickBot="1">
      <c r="B17" s="661" t="s">
        <v>482</v>
      </c>
      <c r="C17" s="666" t="s">
        <v>475</v>
      </c>
      <c r="D17" s="911">
        <v>5534.6</v>
      </c>
      <c r="E17" s="911"/>
      <c r="F17" s="912">
        <f>D17</f>
        <v>5534.6</v>
      </c>
      <c r="G17" s="929"/>
    </row>
    <row r="18" spans="2:14" s="670" customFormat="1" ht="12.75">
      <c r="B18" s="667"/>
      <c r="C18" s="666" t="s">
        <v>483</v>
      </c>
      <c r="D18" s="668">
        <f>D11</f>
        <v>347744.19</v>
      </c>
      <c r="E18" s="916" t="s">
        <v>472</v>
      </c>
      <c r="F18" s="668">
        <f>F11</f>
        <v>347744.19</v>
      </c>
      <c r="G18" s="929">
        <f>F18/la%</f>
        <v>99.8734235782935</v>
      </c>
      <c r="H18" s="640"/>
      <c r="I18" s="640"/>
      <c r="J18" s="669"/>
      <c r="K18" s="669"/>
      <c r="L18" s="669"/>
      <c r="M18" s="669"/>
      <c r="N18" s="669"/>
    </row>
    <row r="19" spans="2:7" ht="12.75">
      <c r="B19" s="1206" t="s">
        <v>52</v>
      </c>
      <c r="C19" s="1209" t="s">
        <v>484</v>
      </c>
      <c r="D19" s="1194"/>
      <c r="E19" s="1197"/>
      <c r="F19" s="1191"/>
      <c r="G19" s="1188"/>
    </row>
    <row r="20" spans="2:7" ht="12.75">
      <c r="B20" s="1207"/>
      <c r="C20" s="1210"/>
      <c r="D20" s="1195"/>
      <c r="E20" s="1195"/>
      <c r="F20" s="1192"/>
      <c r="G20" s="1189"/>
    </row>
    <row r="21" spans="2:7" ht="26.25" customHeight="1" thickBot="1">
      <c r="B21" s="1208"/>
      <c r="C21" s="1211"/>
      <c r="D21" s="1196"/>
      <c r="E21" s="1196"/>
      <c r="F21" s="1193"/>
      <c r="G21" s="1190"/>
    </row>
    <row r="22" spans="2:7" ht="73.5" customHeight="1" thickBot="1">
      <c r="B22" s="671" t="s">
        <v>76</v>
      </c>
      <c r="C22" s="672" t="s">
        <v>485</v>
      </c>
      <c r="D22" s="914"/>
      <c r="E22" s="914"/>
      <c r="F22" s="913"/>
      <c r="G22" s="656"/>
    </row>
    <row r="23" spans="3:7" ht="13.5" thickTop="1">
      <c r="C23" s="673"/>
      <c r="D23" s="641"/>
      <c r="E23" s="641"/>
      <c r="F23" s="641"/>
      <c r="G23" s="641"/>
    </row>
    <row r="24" spans="3:7" ht="12.75">
      <c r="C24" s="674" t="s">
        <v>486</v>
      </c>
      <c r="D24" s="641"/>
      <c r="E24" s="641"/>
      <c r="F24" s="641"/>
      <c r="G24" s="641"/>
    </row>
    <row r="25" spans="3:7" ht="13.5" thickBot="1">
      <c r="C25" s="642"/>
      <c r="D25" s="642"/>
      <c r="E25" s="641"/>
      <c r="F25" s="641"/>
      <c r="G25" s="641"/>
    </row>
    <row r="26" spans="2:7" ht="13.5" thickTop="1">
      <c r="B26" s="1212" t="s">
        <v>0</v>
      </c>
      <c r="C26" s="675" t="s">
        <v>1</v>
      </c>
      <c r="D26" s="1202" t="s">
        <v>487</v>
      </c>
      <c r="E26" s="641"/>
      <c r="F26" s="641"/>
      <c r="G26" s="641"/>
    </row>
    <row r="27" spans="2:7" ht="13.5" thickBot="1">
      <c r="B27" s="1213"/>
      <c r="C27" s="646"/>
      <c r="D27" s="1203"/>
      <c r="E27" s="641"/>
      <c r="F27" s="641"/>
      <c r="G27" s="641"/>
    </row>
    <row r="28" spans="2:7" ht="14.25" thickBot="1" thickTop="1">
      <c r="B28" s="676">
        <v>1</v>
      </c>
      <c r="C28" s="649">
        <v>2</v>
      </c>
      <c r="D28" s="650">
        <v>3</v>
      </c>
      <c r="E28" s="641"/>
      <c r="F28" s="641"/>
      <c r="G28" s="641"/>
    </row>
    <row r="29" spans="2:7" ht="12.75">
      <c r="B29" s="677" t="s">
        <v>470</v>
      </c>
      <c r="C29" s="653" t="s">
        <v>488</v>
      </c>
      <c r="D29" s="678">
        <f>D30+D36+D42</f>
        <v>34278</v>
      </c>
      <c r="E29" s="641"/>
      <c r="F29" s="641"/>
      <c r="G29" s="641"/>
    </row>
    <row r="30" spans="2:7" ht="12.75">
      <c r="B30" s="679" t="s">
        <v>6</v>
      </c>
      <c r="C30" s="658" t="s">
        <v>489</v>
      </c>
      <c r="D30" s="680">
        <f>SUM(D31:D35)</f>
        <v>34278</v>
      </c>
      <c r="E30" s="641"/>
      <c r="F30" s="641"/>
      <c r="G30" s="641"/>
    </row>
    <row r="31" spans="2:7" ht="12.75">
      <c r="B31" s="681" t="s">
        <v>9</v>
      </c>
      <c r="C31" s="658" t="s">
        <v>490</v>
      </c>
      <c r="D31" s="917"/>
      <c r="E31" s="641"/>
      <c r="F31" s="641"/>
      <c r="G31" s="641"/>
    </row>
    <row r="32" spans="2:7" ht="12.75">
      <c r="B32" s="681" t="s">
        <v>30</v>
      </c>
      <c r="C32" s="658" t="s">
        <v>491</v>
      </c>
      <c r="D32" s="917"/>
      <c r="E32" s="641"/>
      <c r="F32" s="641"/>
      <c r="G32" s="641"/>
    </row>
    <row r="33" spans="2:7" ht="12.75">
      <c r="B33" s="681" t="s">
        <v>492</v>
      </c>
      <c r="C33" s="658" t="s">
        <v>493</v>
      </c>
      <c r="D33" s="917"/>
      <c r="E33" s="641"/>
      <c r="F33" s="641"/>
      <c r="G33" s="641"/>
    </row>
    <row r="34" spans="2:7" ht="12.75">
      <c r="B34" s="681" t="s">
        <v>494</v>
      </c>
      <c r="C34" s="658" t="s">
        <v>495</v>
      </c>
      <c r="D34" s="911"/>
      <c r="E34" s="641"/>
      <c r="F34" s="641"/>
      <c r="G34" s="641"/>
    </row>
    <row r="35" spans="2:7" ht="12.75">
      <c r="B35" s="681" t="s">
        <v>496</v>
      </c>
      <c r="C35" s="658" t="s">
        <v>497</v>
      </c>
      <c r="D35" s="911">
        <v>34278</v>
      </c>
      <c r="E35" s="641"/>
      <c r="F35" s="641"/>
      <c r="G35" s="641"/>
    </row>
    <row r="36" spans="2:7" ht="12.75">
      <c r="B36" s="1198" t="s">
        <v>39</v>
      </c>
      <c r="C36" s="664" t="s">
        <v>498</v>
      </c>
      <c r="D36" s="1200">
        <f>SUM(D38:D41)</f>
        <v>0</v>
      </c>
      <c r="E36" s="641"/>
      <c r="F36" s="641"/>
      <c r="G36" s="641"/>
    </row>
    <row r="37" spans="2:7" ht="12.75">
      <c r="B37" s="1199"/>
      <c r="C37" s="682" t="s">
        <v>499</v>
      </c>
      <c r="D37" s="1201"/>
      <c r="E37" s="641"/>
      <c r="F37" s="641"/>
      <c r="G37" s="641"/>
    </row>
    <row r="38" spans="2:7" ht="12.75">
      <c r="B38" s="681" t="s">
        <v>42</v>
      </c>
      <c r="C38" s="658" t="s">
        <v>490</v>
      </c>
      <c r="D38" s="917"/>
      <c r="E38" s="641"/>
      <c r="F38" s="641"/>
      <c r="G38" s="641"/>
    </row>
    <row r="39" spans="2:7" ht="12.75">
      <c r="B39" s="681" t="s">
        <v>44</v>
      </c>
      <c r="C39" s="658" t="s">
        <v>491</v>
      </c>
      <c r="D39" s="917"/>
      <c r="E39" s="641"/>
      <c r="F39" s="641"/>
      <c r="G39" s="641"/>
    </row>
    <row r="40" spans="2:7" ht="12.75">
      <c r="B40" s="681" t="s">
        <v>47</v>
      </c>
      <c r="C40" s="658" t="s">
        <v>493</v>
      </c>
      <c r="D40" s="917"/>
      <c r="E40" s="641"/>
      <c r="F40" s="641"/>
      <c r="G40" s="641"/>
    </row>
    <row r="41" spans="2:7" ht="12.75">
      <c r="B41" s="681" t="s">
        <v>49</v>
      </c>
      <c r="C41" s="658" t="s">
        <v>495</v>
      </c>
      <c r="D41" s="917"/>
      <c r="E41" s="641"/>
      <c r="F41" s="641"/>
      <c r="G41" s="641"/>
    </row>
    <row r="42" spans="2:7" ht="13.5" thickBot="1">
      <c r="B42" s="683" t="s">
        <v>52</v>
      </c>
      <c r="C42" s="684" t="s">
        <v>497</v>
      </c>
      <c r="D42" s="918"/>
      <c r="E42" s="641"/>
      <c r="F42" s="641"/>
      <c r="G42" s="641"/>
    </row>
    <row r="43" spans="2:7" ht="13.5" thickTop="1">
      <c r="B43" s="685"/>
      <c r="C43" s="686"/>
      <c r="D43" s="687"/>
      <c r="E43" s="641"/>
      <c r="F43" s="641"/>
      <c r="G43" s="641"/>
    </row>
    <row r="44" spans="2:7" ht="12.75">
      <c r="B44" s="685"/>
      <c r="C44" s="686"/>
      <c r="D44" s="687"/>
      <c r="E44" s="641"/>
      <c r="F44" s="641"/>
      <c r="G44" s="641"/>
    </row>
    <row r="45" spans="2:7" ht="12.75">
      <c r="B45" s="688"/>
      <c r="C45" s="689"/>
      <c r="D45" s="689"/>
      <c r="E45" s="641"/>
      <c r="F45" s="641"/>
      <c r="G45" s="641"/>
    </row>
    <row r="46" spans="2:7" ht="13.5" thickBot="1">
      <c r="B46" s="688"/>
      <c r="C46" s="689"/>
      <c r="D46" s="689"/>
      <c r="E46" s="641"/>
      <c r="F46" s="641"/>
      <c r="G46" s="641"/>
    </row>
    <row r="47" spans="2:7" ht="26.25" thickTop="1">
      <c r="B47" s="690" t="s">
        <v>470</v>
      </c>
      <c r="C47" s="691" t="s">
        <v>500</v>
      </c>
      <c r="D47" s="692">
        <f>F7/D29%</f>
        <v>1015.7678686037692</v>
      </c>
      <c r="E47" s="641"/>
      <c r="F47" s="641"/>
      <c r="G47" s="641"/>
    </row>
    <row r="48" spans="2:7" ht="12.75">
      <c r="B48" s="693" t="s">
        <v>501</v>
      </c>
      <c r="C48" s="658" t="s">
        <v>87</v>
      </c>
      <c r="D48" s="694">
        <v>50</v>
      </c>
      <c r="E48" s="641"/>
      <c r="F48" s="641"/>
      <c r="G48" s="641"/>
    </row>
    <row r="49" spans="2:7" ht="12.75">
      <c r="B49" s="693" t="s">
        <v>502</v>
      </c>
      <c r="C49" s="658" t="s">
        <v>503</v>
      </c>
      <c r="D49" s="695">
        <f>IF(D47&gt;D48,D47-D48,0)</f>
        <v>965.7678686037692</v>
      </c>
      <c r="E49" s="641"/>
      <c r="F49" s="641"/>
      <c r="G49" s="641"/>
    </row>
    <row r="50" spans="2:7" ht="13.5" thickBot="1">
      <c r="B50" s="696" t="s">
        <v>504</v>
      </c>
      <c r="C50" s="684" t="s">
        <v>505</v>
      </c>
      <c r="D50" s="697">
        <f>IF(D48&gt;D47,D48-D47,0)</f>
        <v>0</v>
      </c>
      <c r="E50" s="641"/>
      <c r="F50" s="641"/>
      <c r="G50" s="641"/>
    </row>
    <row r="51" spans="3:7" ht="13.5" thickTop="1">
      <c r="C51" s="641"/>
      <c r="D51" s="641"/>
      <c r="E51" s="641"/>
      <c r="F51" s="641"/>
      <c r="G51" s="641"/>
    </row>
    <row r="52" spans="3:7" ht="12.75">
      <c r="C52" s="641"/>
      <c r="D52" s="641"/>
      <c r="E52" s="641"/>
      <c r="F52" s="641"/>
      <c r="G52" s="641"/>
    </row>
    <row r="53" spans="3:7" ht="12.75">
      <c r="C53" s="641"/>
      <c r="D53" s="641"/>
      <c r="E53" s="641"/>
      <c r="F53" s="641"/>
      <c r="G53" s="641"/>
    </row>
    <row r="54" spans="3:7" ht="12.75">
      <c r="C54" s="641"/>
      <c r="D54" s="641"/>
      <c r="E54" s="641"/>
      <c r="F54" s="641"/>
      <c r="G54" s="641"/>
    </row>
    <row r="55" spans="3:7" ht="12.75">
      <c r="C55" s="641"/>
      <c r="D55" s="641"/>
      <c r="E55" s="641"/>
      <c r="F55" s="641"/>
      <c r="G55" s="641"/>
    </row>
    <row r="56" spans="3:7" ht="12.75">
      <c r="C56" s="641"/>
      <c r="D56" s="641"/>
      <c r="E56" s="641"/>
      <c r="F56" s="641"/>
      <c r="G56" s="641"/>
    </row>
    <row r="57" spans="3:7" ht="12.75">
      <c r="C57" s="641"/>
      <c r="D57" s="641"/>
      <c r="E57" s="641"/>
      <c r="F57" s="641"/>
      <c r="G57" s="641"/>
    </row>
    <row r="58" spans="3:7" ht="12.75">
      <c r="C58" s="641"/>
      <c r="D58" s="641"/>
      <c r="E58" s="641"/>
      <c r="F58" s="641"/>
      <c r="G58" s="641"/>
    </row>
    <row r="59" spans="3:7" ht="12.75">
      <c r="C59" s="641"/>
      <c r="D59" s="641"/>
      <c r="E59" s="641"/>
      <c r="F59" s="641"/>
      <c r="G59" s="641"/>
    </row>
    <row r="60" spans="3:7" ht="12.75">
      <c r="C60" s="641"/>
      <c r="D60" s="641"/>
      <c r="E60" s="641"/>
      <c r="F60" s="641"/>
      <c r="G60" s="641"/>
    </row>
    <row r="61" spans="3:7" ht="12.75">
      <c r="C61" s="641"/>
      <c r="D61" s="641"/>
      <c r="E61" s="641"/>
      <c r="F61" s="641"/>
      <c r="G61" s="641"/>
    </row>
    <row r="62" spans="3:7" ht="12.75">
      <c r="C62" s="641"/>
      <c r="D62" s="641"/>
      <c r="E62" s="641"/>
      <c r="F62" s="641"/>
      <c r="G62" s="641"/>
    </row>
    <row r="63" spans="3:7" ht="12.75">
      <c r="C63" s="641"/>
      <c r="D63" s="641"/>
      <c r="E63" s="641"/>
      <c r="F63" s="641"/>
      <c r="G63" s="641"/>
    </row>
    <row r="64" spans="3:7" ht="12.75">
      <c r="C64" s="641"/>
      <c r="D64" s="641"/>
      <c r="E64" s="641"/>
      <c r="F64" s="641"/>
      <c r="G64" s="641"/>
    </row>
    <row r="65" spans="3:7" ht="12.75">
      <c r="C65" s="641"/>
      <c r="D65" s="641"/>
      <c r="E65" s="641"/>
      <c r="F65" s="641"/>
      <c r="G65" s="641"/>
    </row>
    <row r="66" spans="3:7" ht="12.75">
      <c r="C66" s="641"/>
      <c r="D66" s="641"/>
      <c r="E66" s="641"/>
      <c r="F66" s="641"/>
      <c r="G66" s="641"/>
    </row>
    <row r="67" spans="3:7" ht="12.75">
      <c r="C67" s="641"/>
      <c r="D67" s="641"/>
      <c r="E67" s="641"/>
      <c r="F67" s="641"/>
      <c r="G67" s="641"/>
    </row>
    <row r="68" spans="3:7" ht="12.75">
      <c r="C68" s="641"/>
      <c r="D68" s="641"/>
      <c r="E68" s="641"/>
      <c r="F68" s="641"/>
      <c r="G68" s="641"/>
    </row>
    <row r="69" spans="3:7" ht="12.75">
      <c r="C69" s="641"/>
      <c r="D69" s="641"/>
      <c r="E69" s="641"/>
      <c r="F69" s="641"/>
      <c r="G69" s="641"/>
    </row>
    <row r="70" spans="3:7" ht="12.75">
      <c r="C70" s="641"/>
      <c r="D70" s="641"/>
      <c r="E70" s="641"/>
      <c r="F70" s="641"/>
      <c r="G70" s="641"/>
    </row>
    <row r="71" spans="3:7" ht="12.75">
      <c r="C71" s="641"/>
      <c r="D71" s="641"/>
      <c r="E71" s="641"/>
      <c r="F71" s="641"/>
      <c r="G71" s="641"/>
    </row>
    <row r="72" spans="3:7" ht="12.75">
      <c r="C72" s="641"/>
      <c r="D72" s="641"/>
      <c r="E72" s="641"/>
      <c r="F72" s="641"/>
      <c r="G72" s="641"/>
    </row>
    <row r="73" spans="3:7" ht="12.75">
      <c r="C73" s="641"/>
      <c r="D73" s="641"/>
      <c r="E73" s="641"/>
      <c r="F73" s="641"/>
      <c r="G73" s="641"/>
    </row>
    <row r="74" spans="3:7" ht="12.75">
      <c r="C74" s="641"/>
      <c r="D74" s="641"/>
      <c r="E74" s="641"/>
      <c r="F74" s="641"/>
      <c r="G74" s="641"/>
    </row>
    <row r="75" spans="3:7" ht="12.75">
      <c r="C75" s="641"/>
      <c r="D75" s="641"/>
      <c r="E75" s="641"/>
      <c r="F75" s="641"/>
      <c r="G75" s="641"/>
    </row>
    <row r="76" spans="3:7" ht="12.75">
      <c r="C76" s="641"/>
      <c r="D76" s="641"/>
      <c r="E76" s="641"/>
      <c r="F76" s="641"/>
      <c r="G76" s="641"/>
    </row>
    <row r="77" spans="3:7" ht="12.75">
      <c r="C77" s="641"/>
      <c r="D77" s="641"/>
      <c r="E77" s="641"/>
      <c r="F77" s="641"/>
      <c r="G77" s="641"/>
    </row>
    <row r="78" spans="3:7" ht="12.75">
      <c r="C78" s="641"/>
      <c r="D78" s="641"/>
      <c r="E78" s="641"/>
      <c r="F78" s="641"/>
      <c r="G78" s="641"/>
    </row>
    <row r="79" spans="3:7" ht="12.75">
      <c r="C79" s="641"/>
      <c r="D79" s="641"/>
      <c r="E79" s="641"/>
      <c r="F79" s="641"/>
      <c r="G79" s="641"/>
    </row>
    <row r="80" spans="3:7" ht="12.75">
      <c r="C80" s="641"/>
      <c r="D80" s="641"/>
      <c r="E80" s="641"/>
      <c r="F80" s="641"/>
      <c r="G80" s="641"/>
    </row>
    <row r="81" spans="3:7" ht="12.75">
      <c r="C81" s="641"/>
      <c r="D81" s="641"/>
      <c r="E81" s="641"/>
      <c r="F81" s="641"/>
      <c r="G81" s="641"/>
    </row>
    <row r="82" spans="3:7" ht="12.75">
      <c r="C82" s="641"/>
      <c r="D82" s="641"/>
      <c r="E82" s="641"/>
      <c r="F82" s="641"/>
      <c r="G82" s="641"/>
    </row>
    <row r="83" spans="3:7" ht="12.75">
      <c r="C83" s="641"/>
      <c r="D83" s="641"/>
      <c r="E83" s="641"/>
      <c r="F83" s="641"/>
      <c r="G83" s="641"/>
    </row>
    <row r="84" spans="3:7" ht="12.75">
      <c r="C84" s="641"/>
      <c r="D84" s="641"/>
      <c r="E84" s="641"/>
      <c r="F84" s="641"/>
      <c r="G84" s="641"/>
    </row>
    <row r="85" spans="3:7" ht="12.75">
      <c r="C85" s="641"/>
      <c r="D85" s="641"/>
      <c r="E85" s="641"/>
      <c r="F85" s="641"/>
      <c r="G85" s="641"/>
    </row>
    <row r="86" spans="3:7" ht="12.75">
      <c r="C86" s="641"/>
      <c r="D86" s="641"/>
      <c r="E86" s="641"/>
      <c r="F86" s="641"/>
      <c r="G86" s="641"/>
    </row>
    <row r="87" spans="3:7" ht="12.75">
      <c r="C87" s="641"/>
      <c r="D87" s="641"/>
      <c r="E87" s="641"/>
      <c r="F87" s="641"/>
      <c r="G87" s="641"/>
    </row>
    <row r="88" spans="3:7" ht="12.75">
      <c r="C88" s="641"/>
      <c r="D88" s="641"/>
      <c r="E88" s="641"/>
      <c r="F88" s="641"/>
      <c r="G88" s="641"/>
    </row>
    <row r="89" spans="3:7" ht="12.75">
      <c r="C89" s="641"/>
      <c r="D89" s="641"/>
      <c r="E89" s="641"/>
      <c r="F89" s="641"/>
      <c r="G89" s="641"/>
    </row>
    <row r="90" spans="3:7" ht="12.75">
      <c r="C90" s="641"/>
      <c r="D90" s="641"/>
      <c r="E90" s="641"/>
      <c r="F90" s="641"/>
      <c r="G90" s="641"/>
    </row>
    <row r="91" spans="3:7" ht="12.75">
      <c r="C91" s="641"/>
      <c r="D91" s="641"/>
      <c r="E91" s="641"/>
      <c r="F91" s="641"/>
      <c r="G91" s="641"/>
    </row>
    <row r="92" spans="3:7" ht="12.75">
      <c r="C92" s="641"/>
      <c r="D92" s="641"/>
      <c r="E92" s="641"/>
      <c r="F92" s="641"/>
      <c r="G92" s="641"/>
    </row>
    <row r="93" spans="3:7" ht="12.75">
      <c r="C93" s="641"/>
      <c r="D93" s="641"/>
      <c r="E93" s="641"/>
      <c r="F93" s="641"/>
      <c r="G93" s="641"/>
    </row>
    <row r="94" spans="3:7" ht="12.75">
      <c r="C94" s="641"/>
      <c r="D94" s="641"/>
      <c r="E94" s="641"/>
      <c r="F94" s="641"/>
      <c r="G94" s="641"/>
    </row>
  </sheetData>
  <sheetProtection/>
  <mergeCells count="12">
    <mergeCell ref="B36:B37"/>
    <mergeCell ref="D36:D37"/>
    <mergeCell ref="D26:D27"/>
    <mergeCell ref="B4:B5"/>
    <mergeCell ref="B19:B21"/>
    <mergeCell ref="C19:C21"/>
    <mergeCell ref="B26:B27"/>
    <mergeCell ref="G4:G5"/>
    <mergeCell ref="G19:G21"/>
    <mergeCell ref="F19:F21"/>
    <mergeCell ref="D19:D21"/>
    <mergeCell ref="E19:E21"/>
  </mergeCells>
  <printOptions/>
  <pageMargins left="0.7480314960629921" right="0.7480314960629921" top="0.1968503937007874" bottom="0.3937007874015748" header="0.2" footer="0.39"/>
  <pageSetup fitToHeight="1" fitToWidth="1"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B1:I40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2.421875" style="704" customWidth="1"/>
    <col min="2" max="2" width="16.421875" style="704" customWidth="1"/>
    <col min="3" max="3" width="7.140625" style="704" customWidth="1"/>
    <col min="4" max="4" width="9.28125" style="704" customWidth="1"/>
    <col min="5" max="6" width="9.140625" style="704" customWidth="1"/>
    <col min="7" max="7" width="10.00390625" style="704" customWidth="1"/>
    <col min="8" max="8" width="12.8515625" style="704" customWidth="1"/>
    <col min="9" max="9" width="13.57421875" style="704" customWidth="1"/>
    <col min="10" max="16384" width="9.140625" style="704" customWidth="1"/>
  </cols>
  <sheetData>
    <row r="1" ht="15.75">
      <c r="B1" s="804" t="s">
        <v>581</v>
      </c>
    </row>
    <row r="4" spans="2:9" ht="18">
      <c r="B4" s="698"/>
      <c r="C4" s="812"/>
      <c r="D4" s="700"/>
      <c r="E4" s="813" t="s">
        <v>580</v>
      </c>
      <c r="F4" s="702"/>
      <c r="G4" s="703"/>
      <c r="H4" s="698"/>
      <c r="I4" s="698"/>
    </row>
    <row r="5" spans="2:9" ht="18.75" thickBot="1">
      <c r="B5" s="698"/>
      <c r="C5" s="699"/>
      <c r="D5" s="700"/>
      <c r="E5" s="803"/>
      <c r="F5" s="702"/>
      <c r="G5" s="703"/>
      <c r="H5" s="698"/>
      <c r="I5" s="698"/>
    </row>
    <row r="6" spans="2:9" ht="13.5" thickBot="1">
      <c r="B6" s="705" t="s">
        <v>1</v>
      </c>
      <c r="C6" s="706"/>
      <c r="D6" s="707"/>
      <c r="E6" s="708"/>
      <c r="F6" s="709"/>
      <c r="G6" s="710" t="s">
        <v>506</v>
      </c>
      <c r="H6" s="711"/>
      <c r="I6" s="712"/>
    </row>
    <row r="7" spans="2:9" ht="12.75">
      <c r="B7" s="713" t="s">
        <v>507</v>
      </c>
      <c r="C7" s="714"/>
      <c r="D7" s="715"/>
      <c r="E7" s="715"/>
      <c r="F7" s="716"/>
      <c r="G7" s="717" t="s">
        <v>508</v>
      </c>
      <c r="H7" s="718"/>
      <c r="I7" s="719"/>
    </row>
    <row r="8" spans="2:9" ht="64.5" thickBot="1">
      <c r="B8" s="713" t="s">
        <v>509</v>
      </c>
      <c r="C8" s="714"/>
      <c r="D8" s="720" t="s">
        <v>510</v>
      </c>
      <c r="E8" s="720" t="s">
        <v>511</v>
      </c>
      <c r="F8" s="720" t="s">
        <v>512</v>
      </c>
      <c r="G8" s="717" t="s">
        <v>513</v>
      </c>
      <c r="H8" s="718"/>
      <c r="I8" s="719"/>
    </row>
    <row r="9" spans="2:9" ht="12.75">
      <c r="B9" s="721"/>
      <c r="C9" s="722"/>
      <c r="D9" s="723"/>
      <c r="E9" s="723"/>
      <c r="F9" s="723"/>
      <c r="G9" s="724" t="s">
        <v>514</v>
      </c>
      <c r="H9" s="725" t="s">
        <v>515</v>
      </c>
      <c r="I9" s="724" t="s">
        <v>516</v>
      </c>
    </row>
    <row r="10" spans="2:9" ht="13.5" thickBot="1">
      <c r="B10" s="726"/>
      <c r="C10" s="727"/>
      <c r="D10" s="728"/>
      <c r="E10" s="728"/>
      <c r="F10" s="728" t="s">
        <v>517</v>
      </c>
      <c r="G10" s="729" t="s">
        <v>518</v>
      </c>
      <c r="H10" s="728" t="s">
        <v>518</v>
      </c>
      <c r="I10" s="729" t="s">
        <v>518</v>
      </c>
    </row>
    <row r="11" spans="2:9" ht="13.5" thickBot="1">
      <c r="B11" s="707">
        <v>1</v>
      </c>
      <c r="C11" s="709"/>
      <c r="D11" s="730">
        <v>2</v>
      </c>
      <c r="E11" s="730">
        <v>3</v>
      </c>
      <c r="F11" s="730">
        <v>4</v>
      </c>
      <c r="G11" s="731">
        <v>5</v>
      </c>
      <c r="H11" s="730">
        <v>6</v>
      </c>
      <c r="I11" s="731">
        <v>7</v>
      </c>
    </row>
    <row r="12" spans="2:9" ht="13.5" thickBot="1">
      <c r="B12" s="732"/>
      <c r="C12" s="733"/>
      <c r="D12" s="734"/>
      <c r="E12" s="734"/>
      <c r="F12" s="734"/>
      <c r="G12" s="735"/>
      <c r="H12" s="734"/>
      <c r="I12" s="736" t="s">
        <v>543</v>
      </c>
    </row>
    <row r="13" spans="2:9" ht="13.5" thickBot="1">
      <c r="B13" s="737" t="s">
        <v>519</v>
      </c>
      <c r="C13" s="738"/>
      <c r="D13" s="739">
        <f>D15+D23</f>
        <v>0</v>
      </c>
      <c r="E13" s="739">
        <f>E15+E23</f>
        <v>0</v>
      </c>
      <c r="F13" s="739">
        <f>F15+F23</f>
        <v>0</v>
      </c>
      <c r="G13" s="740"/>
      <c r="H13" s="741">
        <v>800</v>
      </c>
      <c r="I13" s="742">
        <f>H13-G13</f>
        <v>800</v>
      </c>
    </row>
    <row r="14" spans="2:9" ht="12.75">
      <c r="B14" s="743" t="s">
        <v>520</v>
      </c>
      <c r="C14" s="744"/>
      <c r="D14" s="745"/>
      <c r="E14" s="745"/>
      <c r="F14" s="745"/>
      <c r="G14" s="746"/>
      <c r="H14" s="747"/>
      <c r="I14" s="748"/>
    </row>
    <row r="15" spans="2:9" ht="13.5" thickBot="1">
      <c r="B15" s="749" t="s">
        <v>521</v>
      </c>
      <c r="C15" s="750"/>
      <c r="D15" s="751">
        <f>SUM(D16:D21)</f>
        <v>0</v>
      </c>
      <c r="E15" s="752">
        <f>SUM(E16:E21)</f>
        <v>0</v>
      </c>
      <c r="F15" s="752">
        <f>SUM(F16:F21)</f>
        <v>0</v>
      </c>
      <c r="G15" s="753"/>
      <c r="H15" s="754" t="s">
        <v>472</v>
      </c>
      <c r="I15" s="742" t="s">
        <v>472</v>
      </c>
    </row>
    <row r="16" spans="2:9" ht="12.75">
      <c r="B16" s="755" t="s">
        <v>522</v>
      </c>
      <c r="C16" s="756"/>
      <c r="D16" s="757">
        <v>0</v>
      </c>
      <c r="E16" s="757">
        <v>0</v>
      </c>
      <c r="F16" s="752">
        <f aca="true" t="shared" si="0" ref="F16:F21">SUM(D16:E16)</f>
        <v>0</v>
      </c>
      <c r="G16" s="742"/>
      <c r="H16" s="758">
        <v>25</v>
      </c>
      <c r="I16" s="742">
        <f aca="true" t="shared" si="1" ref="I16:I21">H16-G16</f>
        <v>25</v>
      </c>
    </row>
    <row r="17" spans="2:9" ht="12.75">
      <c r="B17" s="759" t="s">
        <v>523</v>
      </c>
      <c r="C17" s="760"/>
      <c r="D17" s="757">
        <v>0</v>
      </c>
      <c r="E17" s="757">
        <v>0</v>
      </c>
      <c r="F17" s="752">
        <f t="shared" si="0"/>
        <v>0</v>
      </c>
      <c r="G17" s="742"/>
      <c r="H17" s="758">
        <v>25</v>
      </c>
      <c r="I17" s="742">
        <f t="shared" si="1"/>
        <v>25</v>
      </c>
    </row>
    <row r="18" spans="2:9" ht="12.75">
      <c r="B18" s="759" t="s">
        <v>524</v>
      </c>
      <c r="C18" s="760"/>
      <c r="D18" s="757">
        <v>0</v>
      </c>
      <c r="E18" s="757">
        <v>0</v>
      </c>
      <c r="F18" s="752">
        <f t="shared" si="0"/>
        <v>0</v>
      </c>
      <c r="G18" s="742"/>
      <c r="H18" s="758">
        <v>25</v>
      </c>
      <c r="I18" s="742">
        <f t="shared" si="1"/>
        <v>25</v>
      </c>
    </row>
    <row r="19" spans="2:9" ht="12.75">
      <c r="B19" s="759" t="s">
        <v>525</v>
      </c>
      <c r="C19" s="760"/>
      <c r="D19" s="757">
        <v>0</v>
      </c>
      <c r="E19" s="757">
        <v>0</v>
      </c>
      <c r="F19" s="752">
        <f t="shared" si="0"/>
        <v>0</v>
      </c>
      <c r="G19" s="742"/>
      <c r="H19" s="758">
        <v>25</v>
      </c>
      <c r="I19" s="742">
        <f t="shared" si="1"/>
        <v>25</v>
      </c>
    </row>
    <row r="20" spans="2:9" ht="12.75">
      <c r="B20" s="759" t="s">
        <v>526</v>
      </c>
      <c r="C20" s="760"/>
      <c r="D20" s="757">
        <v>0</v>
      </c>
      <c r="E20" s="757">
        <v>0</v>
      </c>
      <c r="F20" s="752">
        <f t="shared" si="0"/>
        <v>0</v>
      </c>
      <c r="G20" s="742"/>
      <c r="H20" s="758">
        <v>25</v>
      </c>
      <c r="I20" s="742">
        <f t="shared" si="1"/>
        <v>25</v>
      </c>
    </row>
    <row r="21" spans="2:9" ht="13.5" thickBot="1">
      <c r="B21" s="761" t="s">
        <v>527</v>
      </c>
      <c r="C21" s="762"/>
      <c r="D21" s="757">
        <v>0</v>
      </c>
      <c r="E21" s="757">
        <v>0</v>
      </c>
      <c r="F21" s="752">
        <f t="shared" si="0"/>
        <v>0</v>
      </c>
      <c r="G21" s="742"/>
      <c r="H21" s="758">
        <v>25</v>
      </c>
      <c r="I21" s="742">
        <f t="shared" si="1"/>
        <v>25</v>
      </c>
    </row>
    <row r="22" spans="2:9" ht="12.75">
      <c r="B22" s="743" t="s">
        <v>528</v>
      </c>
      <c r="C22" s="744"/>
      <c r="D22" s="763"/>
      <c r="E22" s="763"/>
      <c r="F22" s="764"/>
      <c r="G22" s="765"/>
      <c r="H22" s="766"/>
      <c r="I22" s="767"/>
    </row>
    <row r="23" spans="2:9" ht="13.5" thickBot="1">
      <c r="B23" s="768" t="s">
        <v>529</v>
      </c>
      <c r="C23" s="769"/>
      <c r="D23" s="751">
        <f>SUM(D24:D31)</f>
        <v>0</v>
      </c>
      <c r="E23" s="752">
        <f>SUM(E24:E31)</f>
        <v>0</v>
      </c>
      <c r="F23" s="752">
        <f>SUM(F24:F31)</f>
        <v>0</v>
      </c>
      <c r="G23" s="753"/>
      <c r="H23" s="754" t="s">
        <v>472</v>
      </c>
      <c r="I23" s="770" t="s">
        <v>472</v>
      </c>
    </row>
    <row r="24" spans="2:9" ht="12.75">
      <c r="B24" s="755" t="s">
        <v>530</v>
      </c>
      <c r="C24" s="771" t="s">
        <v>531</v>
      </c>
      <c r="D24" s="757">
        <v>0</v>
      </c>
      <c r="E24" s="757">
        <v>0</v>
      </c>
      <c r="F24" s="752">
        <f>SUM(D24:E24)</f>
        <v>0</v>
      </c>
      <c r="G24" s="742"/>
      <c r="H24" s="758"/>
      <c r="I24" s="742">
        <f aca="true" t="shared" si="2" ref="I24:I35">H24-G24</f>
        <v>0</v>
      </c>
    </row>
    <row r="25" spans="2:9" ht="12.75">
      <c r="B25" s="759"/>
      <c r="C25" s="772" t="s">
        <v>532</v>
      </c>
      <c r="D25" s="757">
        <v>0</v>
      </c>
      <c r="E25" s="757">
        <v>0</v>
      </c>
      <c r="F25" s="752">
        <f>SUM(D25:E25)</f>
        <v>0</v>
      </c>
      <c r="G25" s="742"/>
      <c r="H25" s="758"/>
      <c r="I25" s="742">
        <f t="shared" si="2"/>
        <v>0</v>
      </c>
    </row>
    <row r="26" spans="2:9" ht="12.75">
      <c r="B26" s="759" t="s">
        <v>348</v>
      </c>
      <c r="C26" s="772" t="s">
        <v>533</v>
      </c>
      <c r="D26" s="757">
        <v>0</v>
      </c>
      <c r="E26" s="757">
        <v>0</v>
      </c>
      <c r="F26" s="752">
        <f>SUM(D26:E26)</f>
        <v>0</v>
      </c>
      <c r="G26" s="742"/>
      <c r="H26" s="758"/>
      <c r="I26" s="742">
        <f t="shared" si="2"/>
        <v>0</v>
      </c>
    </row>
    <row r="27" spans="2:9" ht="12.75">
      <c r="B27" s="759" t="s">
        <v>534</v>
      </c>
      <c r="C27" s="772"/>
      <c r="D27" s="757"/>
      <c r="E27" s="757"/>
      <c r="F27" s="752"/>
      <c r="G27" s="742"/>
      <c r="H27" s="758">
        <v>25</v>
      </c>
      <c r="I27" s="742">
        <f t="shared" si="2"/>
        <v>25</v>
      </c>
    </row>
    <row r="28" spans="2:9" ht="12.75">
      <c r="B28" s="759" t="s">
        <v>535</v>
      </c>
      <c r="C28" s="772" t="s">
        <v>531</v>
      </c>
      <c r="D28" s="757">
        <v>0</v>
      </c>
      <c r="E28" s="757">
        <v>0</v>
      </c>
      <c r="F28" s="752">
        <f>SUM(D28:E28)</f>
        <v>0</v>
      </c>
      <c r="G28" s="742"/>
      <c r="H28" s="758"/>
      <c r="I28" s="742">
        <f t="shared" si="2"/>
        <v>0</v>
      </c>
    </row>
    <row r="29" spans="2:9" ht="12.75">
      <c r="B29" s="759"/>
      <c r="C29" s="772" t="s">
        <v>532</v>
      </c>
      <c r="D29" s="757">
        <v>0</v>
      </c>
      <c r="E29" s="757">
        <v>0</v>
      </c>
      <c r="F29" s="752">
        <f>SUM(D29:E29)</f>
        <v>0</v>
      </c>
      <c r="G29" s="742"/>
      <c r="H29" s="758"/>
      <c r="I29" s="742">
        <f t="shared" si="2"/>
        <v>0</v>
      </c>
    </row>
    <row r="30" spans="2:9" ht="12.75">
      <c r="B30" s="759"/>
      <c r="C30" s="772" t="s">
        <v>533</v>
      </c>
      <c r="D30" s="757">
        <v>0</v>
      </c>
      <c r="E30" s="757">
        <v>0</v>
      </c>
      <c r="F30" s="752">
        <f>SUM(D30:E30)</f>
        <v>0</v>
      </c>
      <c r="G30" s="742"/>
      <c r="H30" s="758"/>
      <c r="I30" s="742">
        <f t="shared" si="2"/>
        <v>0</v>
      </c>
    </row>
    <row r="31" spans="2:9" ht="12.75">
      <c r="B31" s="761" t="s">
        <v>536</v>
      </c>
      <c r="C31" s="773" t="s">
        <v>533</v>
      </c>
      <c r="D31" s="774">
        <v>0</v>
      </c>
      <c r="E31" s="774">
        <v>0</v>
      </c>
      <c r="F31" s="775">
        <f>SUM(D31:E31)</f>
        <v>0</v>
      </c>
      <c r="G31" s="776"/>
      <c r="H31" s="777">
        <v>25</v>
      </c>
      <c r="I31" s="742">
        <f t="shared" si="2"/>
        <v>25</v>
      </c>
    </row>
    <row r="32" spans="2:9" ht="51">
      <c r="B32" s="778" t="s">
        <v>537</v>
      </c>
      <c r="C32" s="779" t="s">
        <v>538</v>
      </c>
      <c r="D32" s="780">
        <v>0</v>
      </c>
      <c r="E32" s="780">
        <v>0</v>
      </c>
      <c r="F32" s="781">
        <v>0</v>
      </c>
      <c r="G32" s="782"/>
      <c r="H32" s="758">
        <v>20</v>
      </c>
      <c r="I32" s="742">
        <f t="shared" si="2"/>
        <v>20</v>
      </c>
    </row>
    <row r="33" spans="2:9" ht="12.75">
      <c r="B33" s="778"/>
      <c r="C33" s="779" t="s">
        <v>531</v>
      </c>
      <c r="D33" s="780"/>
      <c r="E33" s="780"/>
      <c r="F33" s="781"/>
      <c r="G33" s="782"/>
      <c r="H33" s="758"/>
      <c r="I33" s="742">
        <f t="shared" si="2"/>
        <v>0</v>
      </c>
    </row>
    <row r="34" spans="2:9" ht="12.75">
      <c r="B34" s="778"/>
      <c r="C34" s="779" t="s">
        <v>532</v>
      </c>
      <c r="D34" s="780"/>
      <c r="E34" s="780"/>
      <c r="F34" s="781"/>
      <c r="G34" s="782"/>
      <c r="H34" s="758"/>
      <c r="I34" s="742">
        <f t="shared" si="2"/>
        <v>0</v>
      </c>
    </row>
    <row r="35" spans="2:9" ht="12.75">
      <c r="B35" s="778"/>
      <c r="C35" s="779" t="s">
        <v>533</v>
      </c>
      <c r="D35" s="780"/>
      <c r="E35" s="780"/>
      <c r="F35" s="781"/>
      <c r="G35" s="782"/>
      <c r="H35" s="758"/>
      <c r="I35" s="742">
        <f t="shared" si="2"/>
        <v>0</v>
      </c>
    </row>
    <row r="36" spans="2:9" ht="12.75">
      <c r="B36" s="783" t="s">
        <v>539</v>
      </c>
      <c r="C36" s="784" t="s">
        <v>540</v>
      </c>
      <c r="D36" s="785"/>
      <c r="E36" s="785"/>
      <c r="F36" s="785"/>
      <c r="G36" s="785"/>
      <c r="H36" s="785"/>
      <c r="I36" s="785"/>
    </row>
    <row r="37" spans="3:9" ht="12.75">
      <c r="C37" s="786"/>
      <c r="D37" s="787"/>
      <c r="E37" s="787"/>
      <c r="F37" s="787"/>
      <c r="G37" s="788"/>
      <c r="H37" s="789"/>
      <c r="I37" s="788"/>
    </row>
    <row r="38" spans="3:9" ht="24.75" customHeight="1">
      <c r="C38" s="1214" t="s">
        <v>541</v>
      </c>
      <c r="D38" s="1214"/>
      <c r="E38" s="1214"/>
      <c r="F38" s="1214"/>
      <c r="G38" s="1214"/>
      <c r="H38" s="1214"/>
      <c r="I38" s="1214"/>
    </row>
    <row r="40" ht="12.75">
      <c r="C40" s="790" t="s">
        <v>542</v>
      </c>
    </row>
  </sheetData>
  <sheetProtection/>
  <mergeCells count="1">
    <mergeCell ref="C38:I38"/>
  </mergeCells>
  <printOptions/>
  <pageMargins left="0.7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E77"/>
  <sheetViews>
    <sheetView view="pageBreakPreview" zoomScaleNormal="90" zoomScaleSheetLayoutView="100" zoomScalePageLayoutView="0" workbookViewId="0" topLeftCell="A1">
      <selection activeCell="D37" sqref="D37"/>
    </sheetView>
  </sheetViews>
  <sheetFormatPr defaultColWidth="11.421875" defaultRowHeight="15"/>
  <cols>
    <col min="1" max="1" width="2.8515625" style="0" customWidth="1"/>
    <col min="2" max="2" width="10.421875" style="1" customWidth="1"/>
    <col min="3" max="3" width="61.57421875" style="2" customWidth="1"/>
    <col min="4" max="4" width="12.140625" style="2" customWidth="1"/>
    <col min="5" max="5" width="64.8515625" style="2" customWidth="1"/>
  </cols>
  <sheetData>
    <row r="1" ht="31.5" customHeight="1" thickBot="1">
      <c r="B1" s="800" t="s">
        <v>575</v>
      </c>
    </row>
    <row r="2" spans="2:5" ht="15.75" thickBot="1">
      <c r="B2" s="3" t="s">
        <v>0</v>
      </c>
      <c r="C2" s="4" t="s">
        <v>1</v>
      </c>
      <c r="D2" s="5" t="s">
        <v>2</v>
      </c>
      <c r="E2" s="6" t="s">
        <v>3</v>
      </c>
    </row>
    <row r="3" spans="2:5" ht="15.75" thickTop="1">
      <c r="B3" s="7">
        <v>1</v>
      </c>
      <c r="C3" s="8" t="s">
        <v>4</v>
      </c>
      <c r="D3" s="9">
        <f>D4+D19+D24</f>
        <v>369293.48000000004</v>
      </c>
      <c r="E3" s="10" t="s">
        <v>5</v>
      </c>
    </row>
    <row r="4" spans="2:5" ht="25.5">
      <c r="B4" s="11" t="s">
        <v>6</v>
      </c>
      <c r="C4" s="12" t="s">
        <v>7</v>
      </c>
      <c r="D4" s="13">
        <f>D5+D15</f>
        <v>369293.48000000004</v>
      </c>
      <c r="E4" s="14" t="s">
        <v>8</v>
      </c>
    </row>
    <row r="5" spans="2:5" ht="15">
      <c r="B5" s="11" t="s">
        <v>9</v>
      </c>
      <c r="C5" s="12" t="s">
        <v>10</v>
      </c>
      <c r="D5" s="13">
        <f>SUM(D6:D14)</f>
        <v>408222.09</v>
      </c>
      <c r="E5" s="14" t="s">
        <v>11</v>
      </c>
    </row>
    <row r="6" spans="2:5" ht="25.5">
      <c r="B6" s="15" t="s">
        <v>12</v>
      </c>
      <c r="C6" s="16" t="s">
        <v>13</v>
      </c>
      <c r="D6" s="926">
        <v>250000</v>
      </c>
      <c r="E6" s="18"/>
    </row>
    <row r="7" spans="2:5" ht="25.5">
      <c r="B7" s="15" t="s">
        <v>14</v>
      </c>
      <c r="C7" s="16" t="s">
        <v>15</v>
      </c>
      <c r="D7" s="814"/>
      <c r="E7" s="18"/>
    </row>
    <row r="8" spans="2:5" ht="15">
      <c r="B8" s="15" t="s">
        <v>16</v>
      </c>
      <c r="C8" s="16" t="s">
        <v>17</v>
      </c>
      <c r="D8" s="814"/>
      <c r="E8" s="18"/>
    </row>
    <row r="9" spans="2:5" ht="15">
      <c r="B9" s="15" t="s">
        <v>18</v>
      </c>
      <c r="C9" s="16" t="s">
        <v>19</v>
      </c>
      <c r="D9" s="926">
        <v>25000</v>
      </c>
      <c r="E9" s="18"/>
    </row>
    <row r="10" spans="2:5" ht="21.75" customHeight="1">
      <c r="B10" s="15" t="s">
        <v>20</v>
      </c>
      <c r="C10" s="16" t="s">
        <v>21</v>
      </c>
      <c r="D10" s="926">
        <v>139027.81</v>
      </c>
      <c r="E10" s="19"/>
    </row>
    <row r="11" spans="2:5" ht="25.5">
      <c r="B11" s="15" t="s">
        <v>22</v>
      </c>
      <c r="C11" s="16" t="s">
        <v>23</v>
      </c>
      <c r="D11" s="926">
        <v>0</v>
      </c>
      <c r="E11" s="18"/>
    </row>
    <row r="12" spans="2:5" ht="15">
      <c r="B12" s="15" t="s">
        <v>24</v>
      </c>
      <c r="C12" s="16" t="s">
        <v>25</v>
      </c>
      <c r="D12" s="926">
        <v>-5805.72</v>
      </c>
      <c r="E12" s="19"/>
    </row>
    <row r="13" spans="2:5" ht="53.25" customHeight="1">
      <c r="B13" s="15" t="s">
        <v>26</v>
      </c>
      <c r="C13" s="16" t="s">
        <v>27</v>
      </c>
      <c r="D13" s="814"/>
      <c r="E13" s="19"/>
    </row>
    <row r="14" spans="2:5" ht="15">
      <c r="B14" s="15" t="s">
        <v>28</v>
      </c>
      <c r="C14" s="16" t="s">
        <v>29</v>
      </c>
      <c r="D14" s="814"/>
      <c r="E14" s="20"/>
    </row>
    <row r="15" spans="2:5" ht="22.5" customHeight="1">
      <c r="B15" s="21" t="s">
        <v>30</v>
      </c>
      <c r="C15" s="22" t="s">
        <v>31</v>
      </c>
      <c r="D15" s="17">
        <f>SUM(D16:D18)</f>
        <v>-38928.61</v>
      </c>
      <c r="E15" s="23" t="s">
        <v>32</v>
      </c>
    </row>
    <row r="16" spans="2:5" ht="15">
      <c r="B16" s="15" t="s">
        <v>33</v>
      </c>
      <c r="C16" s="24" t="s">
        <v>34</v>
      </c>
      <c r="D16" s="927"/>
      <c r="E16" s="19"/>
    </row>
    <row r="17" spans="2:5" ht="15">
      <c r="B17" s="15" t="s">
        <v>35</v>
      </c>
      <c r="C17" s="24" t="s">
        <v>36</v>
      </c>
      <c r="D17" s="930">
        <v>-38928.61</v>
      </c>
      <c r="E17" s="20"/>
    </row>
    <row r="18" spans="2:5" ht="15">
      <c r="B18" s="15" t="s">
        <v>37</v>
      </c>
      <c r="C18" s="16" t="s">
        <v>38</v>
      </c>
      <c r="D18" s="926"/>
      <c r="E18" s="25"/>
    </row>
    <row r="19" spans="2:5" ht="25.5">
      <c r="B19" s="21" t="s">
        <v>39</v>
      </c>
      <c r="C19" s="22" t="s">
        <v>40</v>
      </c>
      <c r="D19" s="17">
        <f>IF(D4&gt;=D20+D21+D22+D23,D20+D21+D22+D23,D4)</f>
        <v>0</v>
      </c>
      <c r="E19" s="23" t="s">
        <v>41</v>
      </c>
    </row>
    <row r="20" spans="2:5" ht="15">
      <c r="B20" s="15" t="s">
        <v>42</v>
      </c>
      <c r="C20" s="16" t="s">
        <v>43</v>
      </c>
      <c r="D20" s="926">
        <v>0</v>
      </c>
      <c r="E20" s="26"/>
    </row>
    <row r="21" spans="2:5" ht="38.25">
      <c r="B21" s="15" t="s">
        <v>44</v>
      </c>
      <c r="C21" s="16" t="s">
        <v>45</v>
      </c>
      <c r="D21" s="814"/>
      <c r="E21" s="27" t="s">
        <v>46</v>
      </c>
    </row>
    <row r="22" spans="2:5" ht="38.25">
      <c r="B22" s="28" t="s">
        <v>47</v>
      </c>
      <c r="C22" s="16" t="s">
        <v>48</v>
      </c>
      <c r="D22" s="816"/>
      <c r="E22" s="27" t="s">
        <v>46</v>
      </c>
    </row>
    <row r="23" spans="2:5" ht="36.75" customHeight="1">
      <c r="B23" s="28" t="s">
        <v>49</v>
      </c>
      <c r="C23" s="16" t="s">
        <v>50</v>
      </c>
      <c r="D23" s="816"/>
      <c r="E23" s="27" t="s">
        <v>51</v>
      </c>
    </row>
    <row r="24" spans="2:5" ht="25.5">
      <c r="B24" s="29" t="s">
        <v>52</v>
      </c>
      <c r="C24" s="30" t="s">
        <v>53</v>
      </c>
      <c r="D24" s="17">
        <f>SUM(D27:D33)</f>
        <v>0</v>
      </c>
      <c r="E24" s="31" t="s">
        <v>92</v>
      </c>
    </row>
    <row r="25" spans="2:5" ht="38.25">
      <c r="B25" s="29" t="s">
        <v>54</v>
      </c>
      <c r="C25" s="32" t="s">
        <v>55</v>
      </c>
      <c r="D25" s="33">
        <f>D24/2+IF(D24/2&gt;=D19,D24/2-D19,0)</f>
        <v>0</v>
      </c>
      <c r="E25" s="19" t="s">
        <v>56</v>
      </c>
    </row>
    <row r="26" spans="2:5" ht="38.25">
      <c r="B26" s="29" t="s">
        <v>57</v>
      </c>
      <c r="C26" s="32" t="s">
        <v>58</v>
      </c>
      <c r="D26" s="33">
        <f>IF(D24/2&gt;=D19,D19,D24/2)</f>
        <v>0</v>
      </c>
      <c r="E26" s="19" t="s">
        <v>59</v>
      </c>
    </row>
    <row r="27" spans="2:5" ht="54" customHeight="1">
      <c r="B27" s="29" t="s">
        <v>60</v>
      </c>
      <c r="C27" s="34" t="s">
        <v>574</v>
      </c>
      <c r="D27" s="815"/>
      <c r="E27" s="18" t="s">
        <v>61</v>
      </c>
    </row>
    <row r="28" spans="2:5" ht="78" customHeight="1">
      <c r="B28" s="29" t="s">
        <v>62</v>
      </c>
      <c r="C28" s="34" t="s">
        <v>572</v>
      </c>
      <c r="D28" s="815"/>
      <c r="E28" s="18" t="s">
        <v>63</v>
      </c>
    </row>
    <row r="29" spans="2:5" ht="54" customHeight="1">
      <c r="B29" s="29" t="s">
        <v>64</v>
      </c>
      <c r="C29" s="34" t="s">
        <v>65</v>
      </c>
      <c r="D29" s="815"/>
      <c r="E29" s="18" t="s">
        <v>66</v>
      </c>
    </row>
    <row r="30" spans="2:5" ht="66.75" customHeight="1">
      <c r="B30" s="29" t="s">
        <v>67</v>
      </c>
      <c r="C30" s="34" t="s">
        <v>573</v>
      </c>
      <c r="D30" s="815"/>
      <c r="E30" s="18" t="s">
        <v>66</v>
      </c>
    </row>
    <row r="31" spans="2:5" ht="66" customHeight="1">
      <c r="B31" s="29" t="s">
        <v>68</v>
      </c>
      <c r="C31" s="34" t="s">
        <v>69</v>
      </c>
      <c r="D31" s="815"/>
      <c r="E31" s="18" t="s">
        <v>70</v>
      </c>
    </row>
    <row r="32" spans="2:5" ht="81" customHeight="1">
      <c r="B32" s="29" t="s">
        <v>71</v>
      </c>
      <c r="C32" s="34" t="s">
        <v>585</v>
      </c>
      <c r="D32" s="815"/>
      <c r="E32" s="18" t="s">
        <v>72</v>
      </c>
    </row>
    <row r="33" spans="2:5" ht="51">
      <c r="B33" s="29" t="s">
        <v>73</v>
      </c>
      <c r="C33" s="34" t="s">
        <v>74</v>
      </c>
      <c r="D33" s="815"/>
      <c r="E33" s="18" t="s">
        <v>75</v>
      </c>
    </row>
    <row r="34" spans="2:5" s="36" customFormat="1" ht="15">
      <c r="B34" s="29" t="s">
        <v>76</v>
      </c>
      <c r="C34" s="30" t="s">
        <v>565</v>
      </c>
      <c r="D34" s="17">
        <f>D4+D25</f>
        <v>369293.48000000004</v>
      </c>
      <c r="E34" s="35" t="s">
        <v>77</v>
      </c>
    </row>
    <row r="35" spans="2:5" s="36" customFormat="1" ht="16.5" customHeight="1">
      <c r="B35" s="29" t="s">
        <v>78</v>
      </c>
      <c r="C35" s="30" t="s">
        <v>566</v>
      </c>
      <c r="D35" s="17">
        <f>D19+D26</f>
        <v>0</v>
      </c>
      <c r="E35" s="35" t="s">
        <v>79</v>
      </c>
    </row>
    <row r="36" spans="2:5" s="36" customFormat="1" ht="15">
      <c r="B36" s="37" t="s">
        <v>80</v>
      </c>
      <c r="C36" s="934" t="s">
        <v>81</v>
      </c>
      <c r="D36" s="931">
        <f>D34</f>
        <v>369293.48000000004</v>
      </c>
      <c r="E36" s="18"/>
    </row>
    <row r="37" spans="2:5" ht="15">
      <c r="B37" s="37" t="s">
        <v>82</v>
      </c>
      <c r="C37" s="38" t="s">
        <v>83</v>
      </c>
      <c r="D37" s="928">
        <v>250000</v>
      </c>
      <c r="E37" s="26"/>
    </row>
    <row r="38" spans="2:5" ht="25.5">
      <c r="B38" s="39" t="s">
        <v>84</v>
      </c>
      <c r="C38" s="40" t="s">
        <v>85</v>
      </c>
      <c r="D38" s="817">
        <f>D4/D37</f>
        <v>1.4771739200000003</v>
      </c>
      <c r="E38" s="41"/>
    </row>
    <row r="39" spans="2:5" ht="15">
      <c r="B39" s="39" t="s">
        <v>86</v>
      </c>
      <c r="C39" s="40" t="s">
        <v>87</v>
      </c>
      <c r="D39" s="42">
        <v>0.25</v>
      </c>
      <c r="E39" s="41"/>
    </row>
    <row r="40" spans="2:5" ht="15">
      <c r="B40" s="39"/>
      <c r="C40" s="40" t="s">
        <v>88</v>
      </c>
      <c r="D40" s="42">
        <f>IF(D38&gt;=D39,D38-D39,0)</f>
        <v>1.2271739200000003</v>
      </c>
      <c r="E40" s="43" t="s">
        <v>89</v>
      </c>
    </row>
    <row r="41" spans="2:5" ht="15">
      <c r="B41" s="39"/>
      <c r="C41" s="40" t="s">
        <v>90</v>
      </c>
      <c r="D41" s="42">
        <f>IF(D38&lt;D39,D39-D38,0)</f>
        <v>0</v>
      </c>
      <c r="E41" s="43" t="s">
        <v>91</v>
      </c>
    </row>
    <row r="42" spans="2:5" ht="15">
      <c r="B42" s="39"/>
      <c r="C42" s="40"/>
      <c r="D42" s="42"/>
      <c r="E42" s="41"/>
    </row>
    <row r="43" spans="2:5" ht="47.25" customHeight="1" thickBot="1">
      <c r="B43" s="962" t="s">
        <v>571</v>
      </c>
      <c r="C43" s="963"/>
      <c r="D43" s="963"/>
      <c r="E43" s="964"/>
    </row>
    <row r="44" spans="2:5" ht="15">
      <c r="B44" s="44">
        <v>2</v>
      </c>
      <c r="C44" s="45" t="s">
        <v>93</v>
      </c>
      <c r="D44" s="46">
        <f>D45+D64+D65+D71</f>
        <v>24326.0426</v>
      </c>
      <c r="E44" s="47" t="s">
        <v>162</v>
      </c>
    </row>
    <row r="45" spans="2:5" ht="51">
      <c r="B45" s="44" t="s">
        <v>94</v>
      </c>
      <c r="C45" s="48" t="s">
        <v>95</v>
      </c>
      <c r="D45" s="46">
        <f>D46</f>
        <v>4149.342600000001</v>
      </c>
      <c r="E45" s="49"/>
    </row>
    <row r="46" spans="2:5" ht="25.5">
      <c r="B46" s="50" t="s">
        <v>96</v>
      </c>
      <c r="C46" s="51" t="s">
        <v>97</v>
      </c>
      <c r="D46" s="52">
        <f>D47+D63</f>
        <v>4149.342600000001</v>
      </c>
      <c r="E46" s="53" t="s">
        <v>98</v>
      </c>
    </row>
    <row r="47" spans="2:5" ht="51">
      <c r="B47" s="44" t="s">
        <v>99</v>
      </c>
      <c r="C47" s="54" t="s">
        <v>100</v>
      </c>
      <c r="D47" s="52">
        <f>SUM(D48:D62)</f>
        <v>4149.342600000001</v>
      </c>
      <c r="E47" s="53" t="s">
        <v>552</v>
      </c>
    </row>
    <row r="48" spans="2:5" ht="15">
      <c r="B48" s="55" t="s">
        <v>101</v>
      </c>
      <c r="C48" s="56" t="s">
        <v>102</v>
      </c>
      <c r="D48" s="818"/>
      <c r="E48" s="57" t="s">
        <v>103</v>
      </c>
    </row>
    <row r="49" spans="2:5" ht="15">
      <c r="B49" s="55" t="s">
        <v>104</v>
      </c>
      <c r="C49" s="56" t="s">
        <v>105</v>
      </c>
      <c r="D49" s="818"/>
      <c r="E49" s="57" t="s">
        <v>103</v>
      </c>
    </row>
    <row r="50" spans="2:5" ht="15">
      <c r="B50" s="55" t="s">
        <v>106</v>
      </c>
      <c r="C50" s="56" t="s">
        <v>107</v>
      </c>
      <c r="D50" s="933">
        <f>'CR SA'!W26-'CA'!D53-'CA'!D54-'CA'!D62</f>
        <v>12.320000000000789</v>
      </c>
      <c r="E50" s="57" t="s">
        <v>103</v>
      </c>
    </row>
    <row r="51" spans="2:5" ht="15">
      <c r="B51" s="55" t="s">
        <v>108</v>
      </c>
      <c r="C51" s="56" t="s">
        <v>109</v>
      </c>
      <c r="D51" s="818"/>
      <c r="E51" s="57" t="s">
        <v>103</v>
      </c>
    </row>
    <row r="52" spans="2:5" ht="15">
      <c r="B52" s="55" t="s">
        <v>110</v>
      </c>
      <c r="C52" s="56" t="s">
        <v>111</v>
      </c>
      <c r="D52" s="818"/>
      <c r="E52" s="57" t="s">
        <v>103</v>
      </c>
    </row>
    <row r="53" spans="2:5" ht="15">
      <c r="B53" s="55" t="s">
        <v>112</v>
      </c>
      <c r="C53" s="58" t="s">
        <v>113</v>
      </c>
      <c r="D53" s="933">
        <v>1037.2551999999998</v>
      </c>
      <c r="E53" s="57" t="s">
        <v>103</v>
      </c>
    </row>
    <row r="54" spans="2:5" ht="15">
      <c r="B54" s="55" t="s">
        <v>114</v>
      </c>
      <c r="C54" s="56" t="s">
        <v>115</v>
      </c>
      <c r="D54" s="933">
        <v>2225.6664</v>
      </c>
      <c r="E54" s="57" t="s">
        <v>103</v>
      </c>
    </row>
    <row r="55" spans="2:5" ht="15">
      <c r="B55" s="55" t="s">
        <v>116</v>
      </c>
      <c r="C55" s="56" t="s">
        <v>117</v>
      </c>
      <c r="D55" s="933">
        <f>'CR SA'!W25</f>
        <v>844.5545999999998</v>
      </c>
      <c r="E55" s="57" t="s">
        <v>103</v>
      </c>
    </row>
    <row r="56" spans="2:5" ht="15">
      <c r="B56" s="55" t="s">
        <v>118</v>
      </c>
      <c r="C56" s="56" t="s">
        <v>119</v>
      </c>
      <c r="D56" s="818"/>
      <c r="E56" s="57" t="s">
        <v>103</v>
      </c>
    </row>
    <row r="57" spans="2:5" ht="15">
      <c r="B57" s="55" t="s">
        <v>120</v>
      </c>
      <c r="C57" s="56" t="s">
        <v>121</v>
      </c>
      <c r="D57" s="819"/>
      <c r="E57" s="57" t="s">
        <v>103</v>
      </c>
    </row>
    <row r="58" spans="2:5" ht="15">
      <c r="B58" s="55" t="s">
        <v>122</v>
      </c>
      <c r="C58" s="56" t="s">
        <v>123</v>
      </c>
      <c r="D58" s="818"/>
      <c r="E58" s="57" t="s">
        <v>103</v>
      </c>
    </row>
    <row r="59" spans="2:5" ht="15">
      <c r="B59" s="55" t="s">
        <v>124</v>
      </c>
      <c r="C59" s="56" t="s">
        <v>125</v>
      </c>
      <c r="D59" s="820"/>
      <c r="E59" s="57" t="s">
        <v>126</v>
      </c>
    </row>
    <row r="60" spans="2:5" ht="25.5">
      <c r="B60" s="55" t="s">
        <v>127</v>
      </c>
      <c r="C60" s="56" t="s">
        <v>128</v>
      </c>
      <c r="D60" s="820"/>
      <c r="E60" s="57" t="s">
        <v>129</v>
      </c>
    </row>
    <row r="61" spans="2:5" ht="15">
      <c r="B61" s="55" t="s">
        <v>130</v>
      </c>
      <c r="C61" s="56" t="s">
        <v>131</v>
      </c>
      <c r="D61" s="818"/>
      <c r="E61" s="57" t="s">
        <v>126</v>
      </c>
    </row>
    <row r="62" spans="2:5" ht="15">
      <c r="B62" s="55" t="s">
        <v>132</v>
      </c>
      <c r="C62" s="56" t="s">
        <v>133</v>
      </c>
      <c r="D62" s="933">
        <v>29.546400000000006</v>
      </c>
      <c r="E62" s="57" t="s">
        <v>129</v>
      </c>
    </row>
    <row r="63" spans="2:5" ht="15">
      <c r="B63" s="59" t="s">
        <v>134</v>
      </c>
      <c r="C63" s="54" t="s">
        <v>135</v>
      </c>
      <c r="D63" s="60">
        <f>'CR SEC SA'!AI8</f>
        <v>0</v>
      </c>
      <c r="E63" s="57" t="s">
        <v>136</v>
      </c>
    </row>
    <row r="64" spans="2:5" ht="15">
      <c r="B64" s="59" t="s">
        <v>137</v>
      </c>
      <c r="C64" s="48" t="s">
        <v>138</v>
      </c>
      <c r="D64" s="52">
        <f>'CR TB SETT'!E6</f>
        <v>0</v>
      </c>
      <c r="E64" s="49" t="s">
        <v>139</v>
      </c>
    </row>
    <row r="65" spans="2:5" ht="25.5">
      <c r="B65" s="44" t="s">
        <v>140</v>
      </c>
      <c r="C65" s="48" t="s">
        <v>553</v>
      </c>
      <c r="D65" s="46">
        <f>SUM(D67:D70)</f>
        <v>0</v>
      </c>
      <c r="E65" s="61" t="s">
        <v>554</v>
      </c>
    </row>
    <row r="66" spans="2:5" ht="15">
      <c r="B66" s="59"/>
      <c r="C66" s="48"/>
      <c r="D66" s="52"/>
      <c r="E66" s="61"/>
    </row>
    <row r="67" spans="2:5" ht="15">
      <c r="B67" s="59" t="s">
        <v>141</v>
      </c>
      <c r="C67" s="54" t="s">
        <v>142</v>
      </c>
      <c r="D67" s="806">
        <f>'MKR SA TDI'!O10</f>
        <v>0</v>
      </c>
      <c r="E67" s="49" t="s">
        <v>143</v>
      </c>
    </row>
    <row r="68" spans="2:5" ht="15">
      <c r="B68" s="59" t="s">
        <v>557</v>
      </c>
      <c r="C68" s="54" t="s">
        <v>144</v>
      </c>
      <c r="D68" s="806">
        <f>'MKR SA EQU'!M10</f>
        <v>0</v>
      </c>
      <c r="E68" s="49" t="s">
        <v>145</v>
      </c>
    </row>
    <row r="69" spans="2:5" ht="15">
      <c r="B69" s="59" t="s">
        <v>558</v>
      </c>
      <c r="C69" s="54" t="s">
        <v>146</v>
      </c>
      <c r="D69" s="821">
        <f>'MKR SA FX'!P10</f>
        <v>0</v>
      </c>
      <c r="E69" s="49" t="s">
        <v>147</v>
      </c>
    </row>
    <row r="70" spans="2:5" ht="15">
      <c r="B70" s="807" t="s">
        <v>559</v>
      </c>
      <c r="C70" s="54" t="s">
        <v>148</v>
      </c>
      <c r="D70" s="821">
        <f>'MKR SA COM'!R10</f>
        <v>0</v>
      </c>
      <c r="E70" s="805" t="s">
        <v>149</v>
      </c>
    </row>
    <row r="71" spans="2:5" ht="15">
      <c r="B71" s="59" t="s">
        <v>150</v>
      </c>
      <c r="C71" s="48" t="s">
        <v>151</v>
      </c>
      <c r="D71" s="46">
        <f>SUM(D72:D73)</f>
        <v>20176.7</v>
      </c>
      <c r="E71" s="61"/>
    </row>
    <row r="72" spans="2:5" ht="15">
      <c r="B72" s="59" t="s">
        <v>152</v>
      </c>
      <c r="C72" s="51" t="s">
        <v>153</v>
      </c>
      <c r="D72" s="820">
        <f>OPR!K9</f>
        <v>20176.7</v>
      </c>
      <c r="E72" s="49" t="s">
        <v>154</v>
      </c>
    </row>
    <row r="73" spans="2:5" ht="15">
      <c r="B73" s="59" t="s">
        <v>155</v>
      </c>
      <c r="C73" s="51" t="s">
        <v>156</v>
      </c>
      <c r="D73" s="820"/>
      <c r="E73" s="49" t="s">
        <v>154</v>
      </c>
    </row>
    <row r="74" spans="2:5" ht="15">
      <c r="B74" s="59" t="s">
        <v>157</v>
      </c>
      <c r="C74" s="62" t="s">
        <v>158</v>
      </c>
      <c r="D74" s="66"/>
      <c r="E74" s="63"/>
    </row>
    <row r="75" spans="2:5" ht="15">
      <c r="B75" s="59" t="s">
        <v>161</v>
      </c>
      <c r="C75" s="48" t="s">
        <v>159</v>
      </c>
      <c r="D75" s="64">
        <f>D3-D44</f>
        <v>344967.43740000005</v>
      </c>
      <c r="E75" s="65" t="s">
        <v>160</v>
      </c>
    </row>
    <row r="76" spans="2:5" ht="25.5">
      <c r="B76" s="44" t="s">
        <v>567</v>
      </c>
      <c r="C76" s="808" t="s">
        <v>568</v>
      </c>
      <c r="D76" s="822"/>
      <c r="E76" s="63"/>
    </row>
    <row r="77" spans="2:5" ht="26.25" thickBot="1">
      <c r="B77" s="809" t="s">
        <v>569</v>
      </c>
      <c r="C77" s="48" t="s">
        <v>570</v>
      </c>
      <c r="D77" s="823"/>
      <c r="E77" s="65"/>
    </row>
  </sheetData>
  <sheetProtection/>
  <mergeCells count="1">
    <mergeCell ref="B43:E43"/>
  </mergeCells>
  <printOptions/>
  <pageMargins left="0.53" right="0.27" top="0.984251968503937" bottom="0.484251969" header="0.196850393700787" footer="0"/>
  <pageSetup fitToHeight="3" horizontalDpi="600" verticalDpi="600" orientation="portrait" paperSize="9" scale="59" r:id="rId1"/>
  <rowBreaks count="5" manualBreakCount="5">
    <brk id="43" min="1" max="4" man="1"/>
    <brk id="88" min="1" max="5" man="1"/>
    <brk id="89" min="1" max="5" man="1"/>
    <brk id="93" min="1" max="4" man="1"/>
    <brk id="94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P40"/>
  <sheetViews>
    <sheetView showGridLines="0" view="pageBreakPreview" zoomScale="50" zoomScaleNormal="25" zoomScaleSheetLayoutView="50" zoomScalePageLayoutView="0" workbookViewId="0" topLeftCell="A1">
      <selection activeCell="B27" sqref="B27"/>
    </sheetView>
  </sheetViews>
  <sheetFormatPr defaultColWidth="11.421875" defaultRowHeight="15"/>
  <cols>
    <col min="1" max="1" width="83.140625" style="502" customWidth="1"/>
    <col min="2" max="5" width="32.7109375" style="503" customWidth="1"/>
    <col min="6" max="7" width="32.57421875" style="503" customWidth="1"/>
    <col min="8" max="13" width="32.57421875" style="418" customWidth="1"/>
    <col min="14" max="14" width="35.421875" style="418" customWidth="1"/>
    <col min="15" max="23" width="32.57421875" style="418" customWidth="1"/>
    <col min="24" max="68" width="11.421875" style="419" customWidth="1"/>
    <col min="69" max="16384" width="11.421875" style="418" customWidth="1"/>
  </cols>
  <sheetData>
    <row r="1" spans="1:68" s="414" customFormat="1" ht="45">
      <c r="A1" s="407" t="s">
        <v>576</v>
      </c>
      <c r="B1" s="408" t="s">
        <v>346</v>
      </c>
      <c r="C1" s="408"/>
      <c r="D1" s="409"/>
      <c r="E1" s="409"/>
      <c r="F1" s="409"/>
      <c r="G1" s="409"/>
      <c r="H1" s="409"/>
      <c r="I1" s="410"/>
      <c r="J1" s="411"/>
      <c r="K1" s="410"/>
      <c r="L1" s="410"/>
      <c r="M1" s="410"/>
      <c r="N1" s="410"/>
      <c r="O1" s="410"/>
      <c r="P1" s="410"/>
      <c r="Q1" s="410"/>
      <c r="R1" s="412"/>
      <c r="S1" s="412"/>
      <c r="T1" s="412"/>
      <c r="U1" s="412"/>
      <c r="V1" s="412"/>
      <c r="W1" s="412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</row>
    <row r="2" spans="1:17" ht="35.25">
      <c r="A2" s="952" t="s">
        <v>347</v>
      </c>
      <c r="B2" s="952"/>
      <c r="C2" s="415"/>
      <c r="D2" s="937" t="s">
        <v>588</v>
      </c>
      <c r="E2" s="938"/>
      <c r="F2" s="938"/>
      <c r="G2" s="938"/>
      <c r="H2" s="416"/>
      <c r="I2" s="416"/>
      <c r="J2" s="416" t="s">
        <v>348</v>
      </c>
      <c r="K2" s="417"/>
      <c r="L2" s="417"/>
      <c r="M2" s="417"/>
      <c r="N2" s="417"/>
      <c r="O2" s="417"/>
      <c r="P2" s="417"/>
      <c r="Q2" s="417"/>
    </row>
    <row r="3" spans="1:23" ht="22.5" customHeight="1" thickBot="1">
      <c r="A3" s="420"/>
      <c r="B3" s="421"/>
      <c r="C3" s="421"/>
      <c r="D3" s="421"/>
      <c r="E3" s="421"/>
      <c r="F3" s="422"/>
      <c r="G3" s="423"/>
      <c r="H3" s="424"/>
      <c r="I3" s="424"/>
      <c r="J3" s="424"/>
      <c r="K3" s="425"/>
      <c r="L3" s="425"/>
      <c r="M3" s="425"/>
      <c r="N3" s="425"/>
      <c r="O3" s="425"/>
      <c r="P3" s="425"/>
      <c r="Q3" s="425"/>
      <c r="R3" s="426"/>
      <c r="S3" s="426"/>
      <c r="T3" s="426"/>
      <c r="U3" s="426"/>
      <c r="V3" s="426"/>
      <c r="W3" s="426"/>
    </row>
    <row r="4" spans="1:68" s="429" customFormat="1" ht="72.75" customHeight="1">
      <c r="A4" s="427"/>
      <c r="B4" s="943" t="s">
        <v>349</v>
      </c>
      <c r="C4" s="944"/>
      <c r="D4" s="947" t="s">
        <v>350</v>
      </c>
      <c r="E4" s="950" t="s">
        <v>351</v>
      </c>
      <c r="F4" s="975" t="s">
        <v>352</v>
      </c>
      <c r="G4" s="976"/>
      <c r="H4" s="976"/>
      <c r="I4" s="976"/>
      <c r="J4" s="976"/>
      <c r="K4" s="977"/>
      <c r="L4" s="973" t="s">
        <v>353</v>
      </c>
      <c r="M4" s="975" t="s">
        <v>354</v>
      </c>
      <c r="N4" s="976"/>
      <c r="O4" s="977"/>
      <c r="P4" s="969" t="s">
        <v>355</v>
      </c>
      <c r="Q4" s="993" t="s">
        <v>356</v>
      </c>
      <c r="R4" s="994"/>
      <c r="S4" s="994"/>
      <c r="T4" s="995"/>
      <c r="U4" s="990" t="s">
        <v>357</v>
      </c>
      <c r="V4" s="988" t="s">
        <v>358</v>
      </c>
      <c r="W4" s="985" t="s">
        <v>93</v>
      </c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  <c r="BB4" s="428"/>
      <c r="BC4" s="428"/>
      <c r="BD4" s="428"/>
      <c r="BE4" s="428"/>
      <c r="BF4" s="428"/>
      <c r="BG4" s="428"/>
      <c r="BH4" s="428"/>
      <c r="BI4" s="428"/>
      <c r="BJ4" s="428"/>
      <c r="BK4" s="428"/>
      <c r="BL4" s="428"/>
      <c r="BM4" s="428"/>
      <c r="BN4" s="428"/>
      <c r="BO4" s="428"/>
      <c r="BP4" s="428"/>
    </row>
    <row r="5" spans="1:68" s="429" customFormat="1" ht="59.25" customHeight="1">
      <c r="A5" s="430"/>
      <c r="B5" s="431"/>
      <c r="C5" s="945" t="s">
        <v>359</v>
      </c>
      <c r="D5" s="968"/>
      <c r="E5" s="941"/>
      <c r="F5" s="951" t="s">
        <v>360</v>
      </c>
      <c r="G5" s="946"/>
      <c r="H5" s="951" t="s">
        <v>361</v>
      </c>
      <c r="I5" s="978"/>
      <c r="J5" s="979" t="s">
        <v>362</v>
      </c>
      <c r="K5" s="980"/>
      <c r="L5" s="974"/>
      <c r="M5" s="968" t="s">
        <v>363</v>
      </c>
      <c r="N5" s="967" t="s">
        <v>364</v>
      </c>
      <c r="O5" s="432"/>
      <c r="P5" s="970"/>
      <c r="Q5" s="965">
        <v>0</v>
      </c>
      <c r="R5" s="965">
        <v>0.2</v>
      </c>
      <c r="S5" s="965">
        <v>0.5</v>
      </c>
      <c r="T5" s="965">
        <v>1</v>
      </c>
      <c r="U5" s="991"/>
      <c r="V5" s="989"/>
      <c r="W5" s="986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8"/>
      <c r="BL5" s="428"/>
      <c r="BM5" s="428"/>
      <c r="BN5" s="428"/>
      <c r="BO5" s="428"/>
      <c r="BP5" s="428"/>
    </row>
    <row r="6" spans="1:68" s="438" customFormat="1" ht="29.25">
      <c r="A6" s="430"/>
      <c r="B6" s="431"/>
      <c r="C6" s="939"/>
      <c r="D6" s="968"/>
      <c r="E6" s="941"/>
      <c r="F6" s="935" t="s">
        <v>365</v>
      </c>
      <c r="G6" s="935" t="s">
        <v>366</v>
      </c>
      <c r="H6" s="936" t="s">
        <v>367</v>
      </c>
      <c r="I6" s="936" t="s">
        <v>368</v>
      </c>
      <c r="J6" s="948" t="s">
        <v>369</v>
      </c>
      <c r="K6" s="948" t="s">
        <v>370</v>
      </c>
      <c r="L6" s="974"/>
      <c r="M6" s="968"/>
      <c r="N6" s="968"/>
      <c r="O6" s="936" t="s">
        <v>371</v>
      </c>
      <c r="P6" s="970"/>
      <c r="Q6" s="966"/>
      <c r="R6" s="966"/>
      <c r="S6" s="966"/>
      <c r="T6" s="966"/>
      <c r="U6" s="991"/>
      <c r="V6" s="989"/>
      <c r="W6" s="986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</row>
    <row r="7" spans="1:68" s="438" customFormat="1" ht="63.75" customHeight="1">
      <c r="A7" s="430"/>
      <c r="B7" s="439"/>
      <c r="C7" s="940"/>
      <c r="D7" s="968"/>
      <c r="E7" s="942"/>
      <c r="F7" s="967"/>
      <c r="G7" s="967"/>
      <c r="H7" s="968"/>
      <c r="I7" s="968"/>
      <c r="J7" s="949"/>
      <c r="K7" s="949"/>
      <c r="L7" s="974"/>
      <c r="M7" s="968"/>
      <c r="N7" s="968"/>
      <c r="O7" s="968"/>
      <c r="P7" s="971"/>
      <c r="Q7" s="966"/>
      <c r="R7" s="966"/>
      <c r="S7" s="966"/>
      <c r="T7" s="966"/>
      <c r="U7" s="992"/>
      <c r="V7" s="971"/>
      <c r="W7" s="98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</row>
    <row r="8" spans="1:68" s="446" customFormat="1" ht="46.5">
      <c r="A8" s="440"/>
      <c r="B8" s="433">
        <v>1</v>
      </c>
      <c r="C8" s="441">
        <v>2</v>
      </c>
      <c r="D8" s="441">
        <v>3</v>
      </c>
      <c r="E8" s="442" t="s">
        <v>372</v>
      </c>
      <c r="F8" s="441">
        <v>5</v>
      </c>
      <c r="G8" s="441">
        <v>6</v>
      </c>
      <c r="H8" s="441">
        <v>7</v>
      </c>
      <c r="I8" s="441">
        <v>8</v>
      </c>
      <c r="J8" s="443">
        <v>9</v>
      </c>
      <c r="K8" s="442">
        <v>10</v>
      </c>
      <c r="L8" s="444" t="s">
        <v>373</v>
      </c>
      <c r="M8" s="441">
        <v>12</v>
      </c>
      <c r="N8" s="441">
        <v>13</v>
      </c>
      <c r="O8" s="441">
        <v>14</v>
      </c>
      <c r="P8" s="444" t="s">
        <v>374</v>
      </c>
      <c r="Q8" s="441">
        <v>16</v>
      </c>
      <c r="R8" s="441">
        <v>17</v>
      </c>
      <c r="S8" s="441">
        <v>18</v>
      </c>
      <c r="T8" s="441">
        <v>19</v>
      </c>
      <c r="U8" s="433" t="s">
        <v>375</v>
      </c>
      <c r="V8" s="433">
        <v>21</v>
      </c>
      <c r="W8" s="434">
        <v>22</v>
      </c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</row>
    <row r="9" spans="1:68" s="459" customFormat="1" ht="23.25">
      <c r="A9" s="447" t="s">
        <v>376</v>
      </c>
      <c r="B9" s="448"/>
      <c r="C9" s="448"/>
      <c r="D9" s="449"/>
      <c r="E9" s="449"/>
      <c r="F9" s="450"/>
      <c r="G9" s="451"/>
      <c r="H9" s="451"/>
      <c r="I9" s="451"/>
      <c r="J9" s="451"/>
      <c r="K9" s="452"/>
      <c r="L9" s="453"/>
      <c r="M9" s="450"/>
      <c r="N9" s="451"/>
      <c r="O9" s="452"/>
      <c r="P9" s="448"/>
      <c r="Q9" s="454"/>
      <c r="R9" s="455"/>
      <c r="S9" s="455"/>
      <c r="T9" s="456"/>
      <c r="U9" s="457"/>
      <c r="V9" s="457"/>
      <c r="W9" s="919">
        <f>W11</f>
        <v>4149.3426</v>
      </c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</row>
    <row r="10" spans="1:68" s="459" customFormat="1" ht="23.25">
      <c r="A10" s="982" t="s">
        <v>377</v>
      </c>
      <c r="B10" s="983"/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4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</row>
    <row r="11" spans="1:68" s="459" customFormat="1" ht="26.25" customHeight="1">
      <c r="A11" s="460" t="s">
        <v>378</v>
      </c>
      <c r="B11" s="839">
        <f>SUM(B12:B15,B17:B21,B25:B26,B30,B32:B33)</f>
        <v>55385.76</v>
      </c>
      <c r="C11" s="827"/>
      <c r="D11" s="841"/>
      <c r="E11" s="824">
        <f>B11+D11</f>
        <v>55385.76</v>
      </c>
      <c r="F11" s="848"/>
      <c r="G11" s="849"/>
      <c r="H11" s="849"/>
      <c r="I11" s="849"/>
      <c r="J11" s="849"/>
      <c r="K11" s="850"/>
      <c r="L11" s="825">
        <f>E11+J11+K11</f>
        <v>55385.76</v>
      </c>
      <c r="M11" s="848"/>
      <c r="N11" s="849"/>
      <c r="O11" s="850"/>
      <c r="P11" s="826">
        <f>SUM(L11:N11)</f>
        <v>55385.76</v>
      </c>
      <c r="Q11" s="461"/>
      <c r="R11" s="462"/>
      <c r="S11" s="462"/>
      <c r="T11" s="463"/>
      <c r="U11" s="828">
        <f>P11-Q11-0.8*R11-0.5*S11</f>
        <v>55385.76</v>
      </c>
      <c r="V11" s="828">
        <f>SUM(V12:V15,V17:V33)</f>
        <v>51866.7825</v>
      </c>
      <c r="W11" s="836">
        <f>V11*0.08</f>
        <v>4149.3426</v>
      </c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</row>
    <row r="12" spans="1:68" s="459" customFormat="1" ht="32.25" customHeight="1">
      <c r="A12" s="460" t="s">
        <v>379</v>
      </c>
      <c r="B12" s="839"/>
      <c r="C12" s="827"/>
      <c r="D12" s="841"/>
      <c r="E12" s="824">
        <f aca="true" t="shared" si="0" ref="E12:E33">B12+D12</f>
        <v>0</v>
      </c>
      <c r="F12" s="848"/>
      <c r="G12" s="849"/>
      <c r="H12" s="849"/>
      <c r="I12" s="849"/>
      <c r="J12" s="849"/>
      <c r="K12" s="850"/>
      <c r="L12" s="825">
        <f aca="true" t="shared" si="1" ref="L12:L33">E12+J12+K12</f>
        <v>0</v>
      </c>
      <c r="M12" s="848"/>
      <c r="N12" s="849"/>
      <c r="O12" s="850"/>
      <c r="P12" s="826">
        <f aca="true" t="shared" si="2" ref="P12:P33">SUM(L12:N12)</f>
        <v>0</v>
      </c>
      <c r="Q12" s="854"/>
      <c r="R12" s="855"/>
      <c r="S12" s="855"/>
      <c r="T12" s="856"/>
      <c r="U12" s="828">
        <f>P12-Q12-0.8*R12-0.5*S12</f>
        <v>0</v>
      </c>
      <c r="V12" s="828"/>
      <c r="W12" s="836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  <c r="BJ12" s="458"/>
      <c r="BK12" s="458"/>
      <c r="BL12" s="458"/>
      <c r="BM12" s="458"/>
      <c r="BN12" s="458"/>
      <c r="BO12" s="458"/>
      <c r="BP12" s="458"/>
    </row>
    <row r="13" spans="1:68" s="459" customFormat="1" ht="130.5" customHeight="1">
      <c r="A13" s="460" t="s">
        <v>583</v>
      </c>
      <c r="B13" s="839"/>
      <c r="C13" s="839"/>
      <c r="D13" s="841"/>
      <c r="E13" s="824">
        <f t="shared" si="0"/>
        <v>0</v>
      </c>
      <c r="F13" s="848"/>
      <c r="G13" s="849"/>
      <c r="H13" s="849"/>
      <c r="I13" s="849"/>
      <c r="J13" s="849"/>
      <c r="K13" s="850"/>
      <c r="L13" s="825">
        <f t="shared" si="1"/>
        <v>0</v>
      </c>
      <c r="M13" s="848"/>
      <c r="N13" s="849"/>
      <c r="O13" s="850"/>
      <c r="P13" s="826">
        <f t="shared" si="2"/>
        <v>0</v>
      </c>
      <c r="Q13" s="461"/>
      <c r="R13" s="462"/>
      <c r="S13" s="462"/>
      <c r="T13" s="463"/>
      <c r="U13" s="828">
        <f>P13-Q13-0.8*R13-0.5*S13</f>
        <v>0</v>
      </c>
      <c r="V13" s="828"/>
      <c r="W13" s="836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</row>
    <row r="14" spans="1:68" s="459" customFormat="1" ht="29.25" customHeight="1">
      <c r="A14" s="460" t="s">
        <v>584</v>
      </c>
      <c r="B14" s="839"/>
      <c r="C14" s="839"/>
      <c r="D14" s="841"/>
      <c r="E14" s="824">
        <f t="shared" si="0"/>
        <v>0</v>
      </c>
      <c r="F14" s="848"/>
      <c r="G14" s="849"/>
      <c r="H14" s="849"/>
      <c r="I14" s="849"/>
      <c r="J14" s="849"/>
      <c r="K14" s="850"/>
      <c r="L14" s="825">
        <f t="shared" si="1"/>
        <v>0</v>
      </c>
      <c r="M14" s="848"/>
      <c r="N14" s="849"/>
      <c r="O14" s="850"/>
      <c r="P14" s="826">
        <f t="shared" si="2"/>
        <v>0</v>
      </c>
      <c r="Q14" s="461"/>
      <c r="R14" s="462"/>
      <c r="S14" s="462"/>
      <c r="T14" s="463"/>
      <c r="U14" s="828">
        <f>P14-Q14-0.8*R14-0.5*S14</f>
        <v>0</v>
      </c>
      <c r="V14" s="828"/>
      <c r="W14" s="836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</row>
    <row r="15" spans="1:68" s="459" customFormat="1" ht="46.5">
      <c r="A15" s="464" t="s">
        <v>380</v>
      </c>
      <c r="B15" s="840"/>
      <c r="C15" s="840"/>
      <c r="D15" s="842"/>
      <c r="E15" s="824">
        <f t="shared" si="0"/>
        <v>0</v>
      </c>
      <c r="F15" s="851"/>
      <c r="G15" s="852"/>
      <c r="H15" s="852"/>
      <c r="I15" s="852"/>
      <c r="J15" s="852"/>
      <c r="K15" s="853"/>
      <c r="L15" s="825">
        <f t="shared" si="1"/>
        <v>0</v>
      </c>
      <c r="M15" s="851"/>
      <c r="N15" s="852"/>
      <c r="O15" s="853"/>
      <c r="P15" s="826">
        <f t="shared" si="2"/>
        <v>0</v>
      </c>
      <c r="Q15" s="465"/>
      <c r="R15" s="466"/>
      <c r="S15" s="466"/>
      <c r="T15" s="467"/>
      <c r="U15" s="828">
        <f>P15-Q15-0.8*R15-0.5*S15</f>
        <v>0</v>
      </c>
      <c r="V15" s="837"/>
      <c r="W15" s="83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</row>
    <row r="16" spans="1:68" s="459" customFormat="1" ht="23.25">
      <c r="A16" s="982" t="s">
        <v>381</v>
      </c>
      <c r="B16" s="983"/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4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</row>
    <row r="17" spans="1:68" s="477" customFormat="1" ht="46.5">
      <c r="A17" s="468" t="s">
        <v>382</v>
      </c>
      <c r="B17" s="843"/>
      <c r="C17" s="843"/>
      <c r="D17" s="843"/>
      <c r="E17" s="824">
        <f t="shared" si="0"/>
        <v>0</v>
      </c>
      <c r="F17" s="469"/>
      <c r="G17" s="470"/>
      <c r="H17" s="471"/>
      <c r="I17" s="471"/>
      <c r="J17" s="471"/>
      <c r="K17" s="472"/>
      <c r="L17" s="473">
        <f t="shared" si="1"/>
        <v>0</v>
      </c>
      <c r="M17" s="474"/>
      <c r="N17" s="471"/>
      <c r="O17" s="472"/>
      <c r="P17" s="826">
        <f t="shared" si="2"/>
        <v>0</v>
      </c>
      <c r="Q17" s="857"/>
      <c r="R17" s="858"/>
      <c r="S17" s="858"/>
      <c r="T17" s="859"/>
      <c r="U17" s="828">
        <f aca="true" t="shared" si="3" ref="U17:U33">P17-Q17-0.8*R17-0.5*S17</f>
        <v>0</v>
      </c>
      <c r="V17" s="829"/>
      <c r="W17" s="830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</row>
    <row r="18" spans="1:68" s="477" customFormat="1" ht="23.25">
      <c r="A18" s="468">
        <v>0.1</v>
      </c>
      <c r="B18" s="844"/>
      <c r="C18" s="844"/>
      <c r="D18" s="844"/>
      <c r="E18" s="824">
        <f t="shared" si="0"/>
        <v>0</v>
      </c>
      <c r="F18" s="478"/>
      <c r="G18" s="479"/>
      <c r="H18" s="471"/>
      <c r="I18" s="471"/>
      <c r="J18" s="471"/>
      <c r="K18" s="472"/>
      <c r="L18" s="473">
        <f t="shared" si="1"/>
        <v>0</v>
      </c>
      <c r="M18" s="474"/>
      <c r="N18" s="471"/>
      <c r="O18" s="472"/>
      <c r="P18" s="826">
        <f t="shared" si="2"/>
        <v>0</v>
      </c>
      <c r="Q18" s="857"/>
      <c r="R18" s="858"/>
      <c r="S18" s="858"/>
      <c r="T18" s="859"/>
      <c r="U18" s="828">
        <f t="shared" si="3"/>
        <v>0</v>
      </c>
      <c r="V18" s="829"/>
      <c r="W18" s="830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6"/>
      <c r="BH18" s="476"/>
      <c r="BI18" s="476"/>
      <c r="BJ18" s="476"/>
      <c r="BK18" s="476"/>
      <c r="BL18" s="476"/>
      <c r="BM18" s="476"/>
      <c r="BN18" s="476"/>
      <c r="BO18" s="476"/>
      <c r="BP18" s="476"/>
    </row>
    <row r="19" spans="1:68" s="477" customFormat="1" ht="23.25">
      <c r="A19" s="468">
        <v>0.2</v>
      </c>
      <c r="B19" s="843"/>
      <c r="C19" s="843"/>
      <c r="D19" s="843"/>
      <c r="E19" s="824">
        <f t="shared" si="0"/>
        <v>0</v>
      </c>
      <c r="F19" s="469"/>
      <c r="G19" s="470"/>
      <c r="H19" s="471"/>
      <c r="I19" s="471"/>
      <c r="J19" s="471"/>
      <c r="K19" s="472"/>
      <c r="L19" s="473">
        <f t="shared" si="1"/>
        <v>0</v>
      </c>
      <c r="M19" s="474"/>
      <c r="N19" s="471"/>
      <c r="O19" s="472"/>
      <c r="P19" s="826">
        <f t="shared" si="2"/>
        <v>0</v>
      </c>
      <c r="Q19" s="857"/>
      <c r="R19" s="858"/>
      <c r="S19" s="858"/>
      <c r="T19" s="859"/>
      <c r="U19" s="828">
        <f t="shared" si="3"/>
        <v>0</v>
      </c>
      <c r="V19" s="829"/>
      <c r="W19" s="830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  <c r="BL19" s="476"/>
      <c r="BM19" s="476"/>
      <c r="BN19" s="476"/>
      <c r="BO19" s="476"/>
      <c r="BP19" s="476"/>
    </row>
    <row r="20" spans="1:68" s="486" customFormat="1" ht="23.25">
      <c r="A20" s="468">
        <v>0.35</v>
      </c>
      <c r="B20" s="845"/>
      <c r="C20" s="845"/>
      <c r="D20" s="845"/>
      <c r="E20" s="824">
        <f t="shared" si="0"/>
        <v>0</v>
      </c>
      <c r="F20" s="480"/>
      <c r="G20" s="481"/>
      <c r="H20" s="482"/>
      <c r="I20" s="482"/>
      <c r="J20" s="482"/>
      <c r="K20" s="483"/>
      <c r="L20" s="473">
        <f t="shared" si="1"/>
        <v>0</v>
      </c>
      <c r="M20" s="484"/>
      <c r="N20" s="482"/>
      <c r="O20" s="483"/>
      <c r="P20" s="826">
        <f t="shared" si="2"/>
        <v>0</v>
      </c>
      <c r="Q20" s="857"/>
      <c r="R20" s="858"/>
      <c r="S20" s="858"/>
      <c r="T20" s="859"/>
      <c r="U20" s="828">
        <f t="shared" si="3"/>
        <v>0</v>
      </c>
      <c r="V20" s="829"/>
      <c r="W20" s="830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5"/>
      <c r="BC20" s="485"/>
      <c r="BD20" s="485"/>
      <c r="BE20" s="485"/>
      <c r="BF20" s="485"/>
      <c r="BG20" s="485"/>
      <c r="BH20" s="485"/>
      <c r="BI20" s="485"/>
      <c r="BJ20" s="485"/>
      <c r="BK20" s="485"/>
      <c r="BL20" s="485"/>
      <c r="BM20" s="485"/>
      <c r="BN20" s="485"/>
      <c r="BO20" s="485"/>
      <c r="BP20" s="485"/>
    </row>
    <row r="21" spans="1:68" s="486" customFormat="1" ht="23.25">
      <c r="A21" s="468">
        <v>0.5</v>
      </c>
      <c r="B21" s="846"/>
      <c r="C21" s="846"/>
      <c r="D21" s="846"/>
      <c r="E21" s="824">
        <f t="shared" si="0"/>
        <v>0</v>
      </c>
      <c r="F21" s="480"/>
      <c r="G21" s="481"/>
      <c r="H21" s="482"/>
      <c r="I21" s="482"/>
      <c r="J21" s="482"/>
      <c r="K21" s="483"/>
      <c r="L21" s="473">
        <f t="shared" si="1"/>
        <v>0</v>
      </c>
      <c r="M21" s="484"/>
      <c r="N21" s="482"/>
      <c r="O21" s="483"/>
      <c r="P21" s="826">
        <f t="shared" si="2"/>
        <v>0</v>
      </c>
      <c r="Q21" s="860"/>
      <c r="R21" s="861"/>
      <c r="S21" s="861"/>
      <c r="T21" s="862"/>
      <c r="U21" s="828">
        <f t="shared" si="3"/>
        <v>0</v>
      </c>
      <c r="V21" s="831"/>
      <c r="W21" s="832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  <c r="BB21" s="485"/>
      <c r="BC21" s="485"/>
      <c r="BD21" s="485"/>
      <c r="BE21" s="485"/>
      <c r="BF21" s="485"/>
      <c r="BG21" s="485"/>
      <c r="BH21" s="485"/>
      <c r="BI21" s="485"/>
      <c r="BJ21" s="485"/>
      <c r="BK21" s="485"/>
      <c r="BL21" s="485"/>
      <c r="BM21" s="485"/>
      <c r="BN21" s="485"/>
      <c r="BO21" s="485"/>
      <c r="BP21" s="485"/>
    </row>
    <row r="22" spans="1:68" s="486" customFormat="1" ht="23.25">
      <c r="A22" s="487" t="s">
        <v>383</v>
      </c>
      <c r="B22" s="845"/>
      <c r="C22" s="845"/>
      <c r="D22" s="845"/>
      <c r="E22" s="824">
        <f t="shared" si="0"/>
        <v>0</v>
      </c>
      <c r="F22" s="480"/>
      <c r="G22" s="481"/>
      <c r="H22" s="482"/>
      <c r="I22" s="482"/>
      <c r="J22" s="482"/>
      <c r="K22" s="483"/>
      <c r="L22" s="473">
        <f t="shared" si="1"/>
        <v>0</v>
      </c>
      <c r="M22" s="484"/>
      <c r="N22" s="482"/>
      <c r="O22" s="483"/>
      <c r="P22" s="826">
        <f t="shared" si="2"/>
        <v>0</v>
      </c>
      <c r="Q22" s="857"/>
      <c r="R22" s="858"/>
      <c r="S22" s="858"/>
      <c r="T22" s="859"/>
      <c r="U22" s="828">
        <f t="shared" si="3"/>
        <v>0</v>
      </c>
      <c r="V22" s="829"/>
      <c r="W22" s="830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5"/>
      <c r="BD22" s="485"/>
      <c r="BE22" s="485"/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</row>
    <row r="23" spans="1:68" s="477" customFormat="1" ht="23.25">
      <c r="A23" s="487" t="s">
        <v>384</v>
      </c>
      <c r="B23" s="845"/>
      <c r="C23" s="845"/>
      <c r="D23" s="845"/>
      <c r="E23" s="824">
        <f t="shared" si="0"/>
        <v>0</v>
      </c>
      <c r="F23" s="488"/>
      <c r="G23" s="489"/>
      <c r="H23" s="471"/>
      <c r="I23" s="471"/>
      <c r="J23" s="471"/>
      <c r="K23" s="472"/>
      <c r="L23" s="473">
        <f t="shared" si="1"/>
        <v>0</v>
      </c>
      <c r="M23" s="474"/>
      <c r="N23" s="471"/>
      <c r="O23" s="472"/>
      <c r="P23" s="826">
        <f t="shared" si="2"/>
        <v>0</v>
      </c>
      <c r="Q23" s="857"/>
      <c r="R23" s="858"/>
      <c r="S23" s="858"/>
      <c r="T23" s="859"/>
      <c r="U23" s="828">
        <f t="shared" si="3"/>
        <v>0</v>
      </c>
      <c r="V23" s="829"/>
      <c r="W23" s="830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476"/>
      <c r="BF23" s="476"/>
      <c r="BG23" s="476"/>
      <c r="BH23" s="476"/>
      <c r="BI23" s="476"/>
      <c r="BJ23" s="476"/>
      <c r="BK23" s="476"/>
      <c r="BL23" s="476"/>
      <c r="BM23" s="476"/>
      <c r="BN23" s="476"/>
      <c r="BO23" s="476"/>
      <c r="BP23" s="476"/>
    </row>
    <row r="24" spans="1:68" s="486" customFormat="1" ht="23.25">
      <c r="A24" s="487" t="s">
        <v>385</v>
      </c>
      <c r="B24" s="845"/>
      <c r="C24" s="845"/>
      <c r="D24" s="845"/>
      <c r="E24" s="824">
        <f t="shared" si="0"/>
        <v>0</v>
      </c>
      <c r="F24" s="480"/>
      <c r="G24" s="481"/>
      <c r="H24" s="482"/>
      <c r="I24" s="482"/>
      <c r="J24" s="482"/>
      <c r="K24" s="483"/>
      <c r="L24" s="473">
        <f t="shared" si="1"/>
        <v>0</v>
      </c>
      <c r="M24" s="484"/>
      <c r="N24" s="482"/>
      <c r="O24" s="483"/>
      <c r="P24" s="826">
        <f t="shared" si="2"/>
        <v>0</v>
      </c>
      <c r="Q24" s="857"/>
      <c r="R24" s="858"/>
      <c r="S24" s="858"/>
      <c r="T24" s="859"/>
      <c r="U24" s="828">
        <f t="shared" si="3"/>
        <v>0</v>
      </c>
      <c r="V24" s="829"/>
      <c r="W24" s="830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5"/>
      <c r="BH24" s="485"/>
      <c r="BI24" s="485"/>
      <c r="BJ24" s="485"/>
      <c r="BK24" s="485"/>
      <c r="BL24" s="485"/>
      <c r="BM24" s="485"/>
      <c r="BN24" s="485"/>
      <c r="BO24" s="485"/>
      <c r="BP24" s="485"/>
    </row>
    <row r="25" spans="1:68" s="486" customFormat="1" ht="23.25">
      <c r="A25" s="468">
        <v>0.75</v>
      </c>
      <c r="B25" s="932">
        <v>14075.91</v>
      </c>
      <c r="C25" s="845"/>
      <c r="D25" s="845"/>
      <c r="E25" s="824">
        <f t="shared" si="0"/>
        <v>14075.909999999996</v>
      </c>
      <c r="F25" s="480"/>
      <c r="G25" s="481"/>
      <c r="H25" s="482"/>
      <c r="I25" s="482"/>
      <c r="J25" s="482"/>
      <c r="K25" s="483"/>
      <c r="L25" s="473">
        <f t="shared" si="1"/>
        <v>14075.909999999996</v>
      </c>
      <c r="M25" s="484"/>
      <c r="N25" s="482"/>
      <c r="O25" s="483"/>
      <c r="P25" s="826">
        <f t="shared" si="2"/>
        <v>14075.909999999996</v>
      </c>
      <c r="Q25" s="857"/>
      <c r="R25" s="858"/>
      <c r="S25" s="858"/>
      <c r="T25" s="859"/>
      <c r="U25" s="828">
        <f t="shared" si="3"/>
        <v>14075.909999999996</v>
      </c>
      <c r="V25" s="829">
        <f>U25*0.75</f>
        <v>10556.932499999997</v>
      </c>
      <c r="W25" s="830">
        <f>V25*0.08</f>
        <v>844.5545999999998</v>
      </c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/>
      <c r="AV25" s="485"/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485"/>
      <c r="BL25" s="485"/>
      <c r="BM25" s="485"/>
      <c r="BN25" s="485"/>
      <c r="BO25" s="485"/>
      <c r="BP25" s="485"/>
    </row>
    <row r="26" spans="1:68" s="477" customFormat="1" ht="23.25">
      <c r="A26" s="468">
        <v>1</v>
      </c>
      <c r="B26" s="920">
        <v>41309.85</v>
      </c>
      <c r="C26" s="920"/>
      <c r="D26" s="843"/>
      <c r="E26" s="824">
        <f t="shared" si="0"/>
        <v>41309.850000000006</v>
      </c>
      <c r="F26" s="469"/>
      <c r="G26" s="470"/>
      <c r="H26" s="471"/>
      <c r="I26" s="471"/>
      <c r="J26" s="471"/>
      <c r="K26" s="472"/>
      <c r="L26" s="473">
        <f t="shared" si="1"/>
        <v>41309.850000000006</v>
      </c>
      <c r="M26" s="474"/>
      <c r="N26" s="471"/>
      <c r="O26" s="472"/>
      <c r="P26" s="826">
        <f t="shared" si="2"/>
        <v>41309.850000000006</v>
      </c>
      <c r="Q26" s="857"/>
      <c r="R26" s="858"/>
      <c r="S26" s="858"/>
      <c r="T26" s="859"/>
      <c r="U26" s="828">
        <f t="shared" si="3"/>
        <v>41309.850000000006</v>
      </c>
      <c r="V26" s="829">
        <f>U26</f>
        <v>41309.850000000006</v>
      </c>
      <c r="W26" s="830">
        <f>V26*0.08</f>
        <v>3304.7880000000005</v>
      </c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476"/>
      <c r="BF26" s="476"/>
      <c r="BG26" s="476"/>
      <c r="BH26" s="476"/>
      <c r="BI26" s="476"/>
      <c r="BJ26" s="476"/>
      <c r="BK26" s="476"/>
      <c r="BL26" s="476"/>
      <c r="BM26" s="476"/>
      <c r="BN26" s="476"/>
      <c r="BO26" s="476"/>
      <c r="BP26" s="476"/>
    </row>
    <row r="27" spans="1:68" s="477" customFormat="1" ht="23.25">
      <c r="A27" s="487" t="s">
        <v>383</v>
      </c>
      <c r="B27" s="920"/>
      <c r="C27" s="843"/>
      <c r="D27" s="843"/>
      <c r="E27" s="824">
        <f t="shared" si="0"/>
        <v>0</v>
      </c>
      <c r="F27" s="469"/>
      <c r="G27" s="470"/>
      <c r="H27" s="471"/>
      <c r="I27" s="471"/>
      <c r="J27" s="471"/>
      <c r="K27" s="472"/>
      <c r="L27" s="473">
        <f t="shared" si="1"/>
        <v>0</v>
      </c>
      <c r="M27" s="474"/>
      <c r="N27" s="471"/>
      <c r="O27" s="472"/>
      <c r="P27" s="826">
        <f t="shared" si="2"/>
        <v>0</v>
      </c>
      <c r="Q27" s="857"/>
      <c r="R27" s="858"/>
      <c r="S27" s="858"/>
      <c r="T27" s="859"/>
      <c r="U27" s="828">
        <f t="shared" si="3"/>
        <v>0</v>
      </c>
      <c r="V27" s="829"/>
      <c r="W27" s="830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</row>
    <row r="28" spans="1:68" s="477" customFormat="1" ht="23.25">
      <c r="A28" s="487" t="s">
        <v>384</v>
      </c>
      <c r="B28" s="843"/>
      <c r="C28" s="843"/>
      <c r="D28" s="843"/>
      <c r="E28" s="824">
        <f t="shared" si="0"/>
        <v>0</v>
      </c>
      <c r="F28" s="469"/>
      <c r="G28" s="470"/>
      <c r="H28" s="471"/>
      <c r="I28" s="471"/>
      <c r="J28" s="471"/>
      <c r="K28" s="472"/>
      <c r="L28" s="473">
        <f t="shared" si="1"/>
        <v>0</v>
      </c>
      <c r="M28" s="474"/>
      <c r="N28" s="471"/>
      <c r="O28" s="472"/>
      <c r="P28" s="826">
        <f t="shared" si="2"/>
        <v>0</v>
      </c>
      <c r="Q28" s="857"/>
      <c r="R28" s="858"/>
      <c r="S28" s="858"/>
      <c r="T28" s="859"/>
      <c r="U28" s="828">
        <f t="shared" si="3"/>
        <v>0</v>
      </c>
      <c r="V28" s="829"/>
      <c r="W28" s="830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</row>
    <row r="29" spans="1:68" s="486" customFormat="1" ht="23.25">
      <c r="A29" s="487" t="s">
        <v>385</v>
      </c>
      <c r="B29" s="843"/>
      <c r="C29" s="843"/>
      <c r="D29" s="843"/>
      <c r="E29" s="824">
        <f t="shared" si="0"/>
        <v>0</v>
      </c>
      <c r="F29" s="490"/>
      <c r="G29" s="491"/>
      <c r="H29" s="482"/>
      <c r="I29" s="482"/>
      <c r="J29" s="482"/>
      <c r="K29" s="483"/>
      <c r="L29" s="473">
        <f t="shared" si="1"/>
        <v>0</v>
      </c>
      <c r="M29" s="484"/>
      <c r="N29" s="482"/>
      <c r="O29" s="483"/>
      <c r="P29" s="826">
        <f t="shared" si="2"/>
        <v>0</v>
      </c>
      <c r="Q29" s="857"/>
      <c r="R29" s="858"/>
      <c r="S29" s="858"/>
      <c r="T29" s="859"/>
      <c r="U29" s="828">
        <f t="shared" si="3"/>
        <v>0</v>
      </c>
      <c r="V29" s="829"/>
      <c r="W29" s="830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</row>
    <row r="30" spans="1:68" s="477" customFormat="1" ht="23.25">
      <c r="A30" s="468">
        <v>1.5</v>
      </c>
      <c r="B30" s="843"/>
      <c r="C30" s="843"/>
      <c r="D30" s="843"/>
      <c r="E30" s="824">
        <f t="shared" si="0"/>
        <v>0</v>
      </c>
      <c r="F30" s="469"/>
      <c r="G30" s="470"/>
      <c r="H30" s="471"/>
      <c r="I30" s="471"/>
      <c r="J30" s="471"/>
      <c r="K30" s="472"/>
      <c r="L30" s="473">
        <f t="shared" si="1"/>
        <v>0</v>
      </c>
      <c r="M30" s="474"/>
      <c r="N30" s="471"/>
      <c r="O30" s="472"/>
      <c r="P30" s="826">
        <f t="shared" si="2"/>
        <v>0</v>
      </c>
      <c r="Q30" s="857"/>
      <c r="R30" s="858"/>
      <c r="S30" s="858"/>
      <c r="T30" s="859"/>
      <c r="U30" s="828">
        <f t="shared" si="3"/>
        <v>0</v>
      </c>
      <c r="V30" s="829"/>
      <c r="W30" s="830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C30" s="476"/>
      <c r="BD30" s="476"/>
      <c r="BE30" s="476"/>
      <c r="BF30" s="476"/>
      <c r="BG30" s="476"/>
      <c r="BH30" s="476"/>
      <c r="BI30" s="476"/>
      <c r="BJ30" s="476"/>
      <c r="BK30" s="476"/>
      <c r="BL30" s="476"/>
      <c r="BM30" s="476"/>
      <c r="BN30" s="476"/>
      <c r="BO30" s="476"/>
      <c r="BP30" s="476"/>
    </row>
    <row r="31" spans="1:68" s="477" customFormat="1" ht="23.25">
      <c r="A31" s="487" t="s">
        <v>386</v>
      </c>
      <c r="B31" s="843"/>
      <c r="C31" s="843"/>
      <c r="D31" s="843"/>
      <c r="E31" s="824">
        <f t="shared" si="0"/>
        <v>0</v>
      </c>
      <c r="F31" s="469"/>
      <c r="G31" s="470"/>
      <c r="H31" s="471"/>
      <c r="I31" s="471"/>
      <c r="J31" s="471"/>
      <c r="K31" s="472"/>
      <c r="L31" s="473">
        <f t="shared" si="1"/>
        <v>0</v>
      </c>
      <c r="M31" s="474"/>
      <c r="N31" s="471"/>
      <c r="O31" s="472"/>
      <c r="P31" s="826">
        <f t="shared" si="2"/>
        <v>0</v>
      </c>
      <c r="Q31" s="857"/>
      <c r="R31" s="858"/>
      <c r="S31" s="858"/>
      <c r="T31" s="859"/>
      <c r="U31" s="828">
        <f t="shared" si="3"/>
        <v>0</v>
      </c>
      <c r="V31" s="829"/>
      <c r="W31" s="830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</row>
    <row r="32" spans="1:68" s="477" customFormat="1" ht="23.25">
      <c r="A32" s="492">
        <v>2</v>
      </c>
      <c r="B32" s="843"/>
      <c r="C32" s="843"/>
      <c r="D32" s="843"/>
      <c r="E32" s="824">
        <f t="shared" si="0"/>
        <v>0</v>
      </c>
      <c r="F32" s="469"/>
      <c r="G32" s="470"/>
      <c r="H32" s="471"/>
      <c r="I32" s="471"/>
      <c r="J32" s="471"/>
      <c r="K32" s="472"/>
      <c r="L32" s="473">
        <f t="shared" si="1"/>
        <v>0</v>
      </c>
      <c r="M32" s="474"/>
      <c r="N32" s="471"/>
      <c r="O32" s="472"/>
      <c r="P32" s="826">
        <f t="shared" si="2"/>
        <v>0</v>
      </c>
      <c r="Q32" s="857"/>
      <c r="R32" s="858"/>
      <c r="S32" s="858"/>
      <c r="T32" s="859"/>
      <c r="U32" s="828">
        <f t="shared" si="3"/>
        <v>0</v>
      </c>
      <c r="V32" s="829"/>
      <c r="W32" s="830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6"/>
      <c r="BM32" s="476"/>
      <c r="BN32" s="476"/>
      <c r="BO32" s="476"/>
      <c r="BP32" s="476"/>
    </row>
    <row r="33" spans="1:68" s="477" customFormat="1" ht="24" thickBot="1">
      <c r="A33" s="493" t="s">
        <v>387</v>
      </c>
      <c r="B33" s="847"/>
      <c r="C33" s="847"/>
      <c r="D33" s="847"/>
      <c r="E33" s="866">
        <f t="shared" si="0"/>
        <v>0</v>
      </c>
      <c r="F33" s="494"/>
      <c r="G33" s="495"/>
      <c r="H33" s="496"/>
      <c r="I33" s="496"/>
      <c r="J33" s="496"/>
      <c r="K33" s="497"/>
      <c r="L33" s="498">
        <f t="shared" si="1"/>
        <v>0</v>
      </c>
      <c r="M33" s="499"/>
      <c r="N33" s="496"/>
      <c r="O33" s="497"/>
      <c r="P33" s="835">
        <f t="shared" si="2"/>
        <v>0</v>
      </c>
      <c r="Q33" s="863"/>
      <c r="R33" s="864"/>
      <c r="S33" s="864"/>
      <c r="T33" s="865"/>
      <c r="U33" s="835">
        <f t="shared" si="3"/>
        <v>0</v>
      </c>
      <c r="V33" s="833"/>
      <c r="W33" s="834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</row>
    <row r="34" spans="2:68" s="477" customFormat="1" ht="23.25">
      <c r="B34" s="795"/>
      <c r="C34" s="795"/>
      <c r="D34" s="795"/>
      <c r="E34" s="795"/>
      <c r="F34" s="470"/>
      <c r="G34" s="470"/>
      <c r="H34" s="471"/>
      <c r="I34" s="471"/>
      <c r="J34" s="471"/>
      <c r="K34" s="471"/>
      <c r="L34" s="471"/>
      <c r="M34" s="471"/>
      <c r="N34" s="471"/>
      <c r="O34" s="471"/>
      <c r="P34" s="796"/>
      <c r="Q34" s="475"/>
      <c r="R34" s="475"/>
      <c r="S34" s="475"/>
      <c r="T34" s="475"/>
      <c r="U34" s="796"/>
      <c r="V34" s="796"/>
      <c r="W34" s="79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</row>
    <row r="35" spans="1:68" s="477" customFormat="1" ht="23.25">
      <c r="A35" s="797" t="s">
        <v>555</v>
      </c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</row>
    <row r="36" spans="1:23" s="419" customFormat="1" ht="25.5">
      <c r="A36" s="972" t="s">
        <v>556</v>
      </c>
      <c r="B36" s="972"/>
      <c r="C36" s="972"/>
      <c r="D36" s="972"/>
      <c r="E36" s="972"/>
      <c r="F36" s="972"/>
      <c r="G36" s="972"/>
      <c r="H36" s="972"/>
      <c r="I36" s="972"/>
      <c r="J36" s="972"/>
      <c r="K36" s="972"/>
      <c r="L36" s="972"/>
      <c r="M36" s="972"/>
      <c r="N36" s="972"/>
      <c r="O36" s="972"/>
      <c r="P36" s="972"/>
      <c r="Q36" s="972"/>
      <c r="R36" s="972"/>
      <c r="S36" s="972"/>
      <c r="T36" s="972"/>
      <c r="U36" s="972"/>
      <c r="V36" s="972"/>
      <c r="W36" s="972"/>
    </row>
    <row r="37" spans="1:23" ht="25.5">
      <c r="A37" s="798"/>
      <c r="B37" s="798"/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8"/>
      <c r="P37" s="798"/>
      <c r="Q37" s="798"/>
      <c r="R37" s="798"/>
      <c r="S37" s="798"/>
      <c r="T37" s="798"/>
      <c r="U37" s="798"/>
      <c r="V37" s="798"/>
      <c r="W37" s="798"/>
    </row>
    <row r="38" spans="1:23" ht="25.5">
      <c r="A38" s="981"/>
      <c r="B38" s="981"/>
      <c r="C38" s="981"/>
      <c r="D38" s="981"/>
      <c r="E38" s="981"/>
      <c r="F38" s="981"/>
      <c r="G38" s="981"/>
      <c r="H38" s="981"/>
      <c r="I38" s="981"/>
      <c r="J38" s="981"/>
      <c r="K38" s="981"/>
      <c r="L38" s="981"/>
      <c r="M38" s="981"/>
      <c r="N38" s="981"/>
      <c r="O38" s="981"/>
      <c r="P38" s="981"/>
      <c r="Q38" s="981"/>
      <c r="R38" s="981"/>
      <c r="S38" s="981"/>
      <c r="T38" s="981"/>
      <c r="U38" s="981"/>
      <c r="V38" s="981"/>
      <c r="W38" s="981"/>
    </row>
    <row r="39" spans="1:7" ht="27">
      <c r="A39" s="501"/>
      <c r="B39" s="500"/>
      <c r="C39" s="500"/>
      <c r="D39" s="500"/>
      <c r="E39" s="500"/>
      <c r="F39" s="500"/>
      <c r="G39" s="500"/>
    </row>
    <row r="40" spans="1:7" ht="27">
      <c r="A40" s="501"/>
      <c r="B40" s="500"/>
      <c r="C40" s="500"/>
      <c r="D40" s="500"/>
      <c r="E40" s="500"/>
      <c r="F40" s="500"/>
      <c r="G40" s="500"/>
    </row>
  </sheetData>
  <sheetProtection/>
  <mergeCells count="34">
    <mergeCell ref="A38:W38"/>
    <mergeCell ref="A10:W10"/>
    <mergeCell ref="A16:W16"/>
    <mergeCell ref="W4:W7"/>
    <mergeCell ref="S5:S7"/>
    <mergeCell ref="V4:V7"/>
    <mergeCell ref="U4:U7"/>
    <mergeCell ref="T5:T7"/>
    <mergeCell ref="Q4:T4"/>
    <mergeCell ref="R5:R7"/>
    <mergeCell ref="A36:W36"/>
    <mergeCell ref="H6:H7"/>
    <mergeCell ref="O6:O7"/>
    <mergeCell ref="L4:L7"/>
    <mergeCell ref="M4:O4"/>
    <mergeCell ref="F4:K4"/>
    <mergeCell ref="H5:I5"/>
    <mergeCell ref="J5:K5"/>
    <mergeCell ref="G6:G7"/>
    <mergeCell ref="K6:K7"/>
    <mergeCell ref="A2:B2"/>
    <mergeCell ref="F5:G5"/>
    <mergeCell ref="D4:D7"/>
    <mergeCell ref="J6:J7"/>
    <mergeCell ref="E4:E7"/>
    <mergeCell ref="B4:C4"/>
    <mergeCell ref="C5:C7"/>
    <mergeCell ref="F6:F7"/>
    <mergeCell ref="I6:I7"/>
    <mergeCell ref="D2:G2"/>
    <mergeCell ref="Q5:Q7"/>
    <mergeCell ref="N5:N7"/>
    <mergeCell ref="P4:P7"/>
    <mergeCell ref="M5:M7"/>
  </mergeCells>
  <conditionalFormatting sqref="A25:A26 A30 A10:A21 A32:A33 A35">
    <cfRule type="cellIs" priority="1" dxfId="0" operator="equal" stopIfTrue="1">
      <formula>#REF!</formula>
    </cfRule>
  </conditionalFormatting>
  <printOptions horizontalCentered="1" verticalCentered="1"/>
  <pageMargins left="0" right="0" top="0.3937007874015748" bottom="0" header="0" footer="0"/>
  <pageSetup fitToHeight="2" horizontalDpi="600" verticalDpi="600" orientation="landscape" paperSize="9" scale="1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W25"/>
  <sheetViews>
    <sheetView showGridLines="0" zoomScale="50" zoomScaleNormal="50" zoomScaleSheetLayoutView="25" zoomScalePageLayoutView="0" workbookViewId="0" topLeftCell="A1">
      <selection activeCell="B20" sqref="B20"/>
    </sheetView>
  </sheetViews>
  <sheetFormatPr defaultColWidth="11.421875" defaultRowHeight="15"/>
  <cols>
    <col min="1" max="1" width="3.421875" style="605" customWidth="1"/>
    <col min="2" max="2" width="80.8515625" style="605" customWidth="1"/>
    <col min="3" max="3" width="30.421875" style="605" customWidth="1"/>
    <col min="4" max="4" width="23.28125" style="605" customWidth="1"/>
    <col min="5" max="5" width="28.28125" style="605" customWidth="1"/>
    <col min="6" max="6" width="28.57421875" style="605" customWidth="1"/>
    <col min="7" max="7" width="30.8515625" style="605" customWidth="1"/>
    <col min="8" max="14" width="26.00390625" style="605" customWidth="1"/>
    <col min="15" max="15" width="33.57421875" style="605" customWidth="1"/>
    <col min="16" max="20" width="27.7109375" style="605" customWidth="1"/>
    <col min="21" max="21" width="25.8515625" style="606" customWidth="1"/>
    <col min="22" max="22" width="23.7109375" style="607" customWidth="1"/>
    <col min="23" max="23" width="25.140625" style="607" customWidth="1"/>
    <col min="24" max="24" width="16.8515625" style="606" customWidth="1"/>
    <col min="25" max="27" width="16.8515625" style="507" customWidth="1"/>
    <col min="28" max="29" width="20.421875" style="507" customWidth="1"/>
    <col min="30" max="30" width="18.7109375" style="507" customWidth="1"/>
    <col min="31" max="31" width="56.140625" style="507" bestFit="1" customWidth="1"/>
    <col min="32" max="32" width="33.7109375" style="507" customWidth="1"/>
    <col min="33" max="33" width="27.7109375" style="608" customWidth="1"/>
    <col min="34" max="34" width="34.00390625" style="608" customWidth="1"/>
    <col min="35" max="35" width="29.00390625" style="608" customWidth="1"/>
    <col min="36" max="16384" width="11.421875" style="507" customWidth="1"/>
  </cols>
  <sheetData>
    <row r="1" spans="1:35" ht="35.25">
      <c r="A1" s="1011" t="s">
        <v>577</v>
      </c>
      <c r="B1" s="1011"/>
      <c r="C1" s="505" t="s">
        <v>388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6"/>
      <c r="AH1" s="506"/>
      <c r="AI1" s="506"/>
    </row>
    <row r="2" spans="1:35" ht="35.25">
      <c r="A2" s="504"/>
      <c r="B2" s="508" t="s">
        <v>389</v>
      </c>
      <c r="C2" s="509"/>
      <c r="D2" s="510"/>
      <c r="E2" s="511"/>
      <c r="F2" s="511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6"/>
      <c r="AH2" s="506"/>
      <c r="AI2" s="506"/>
    </row>
    <row r="3" spans="1:35" ht="35.25">
      <c r="A3" s="504"/>
      <c r="B3" s="504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6"/>
      <c r="AH3" s="506"/>
      <c r="AI3" s="506"/>
    </row>
    <row r="4" spans="1:46" s="520" customFormat="1" ht="139.5" customHeight="1">
      <c r="A4" s="512"/>
      <c r="B4" s="513"/>
      <c r="C4" s="1015" t="s">
        <v>390</v>
      </c>
      <c r="D4" s="1012" t="s">
        <v>391</v>
      </c>
      <c r="E4" s="1013"/>
      <c r="F4" s="1014"/>
      <c r="G4" s="514" t="s">
        <v>392</v>
      </c>
      <c r="H4" s="998" t="s">
        <v>393</v>
      </c>
      <c r="I4" s="1000" t="s">
        <v>394</v>
      </c>
      <c r="J4" s="951" t="s">
        <v>395</v>
      </c>
      <c r="K4" s="946"/>
      <c r="L4" s="946"/>
      <c r="M4" s="978"/>
      <c r="N4" s="948" t="s">
        <v>396</v>
      </c>
      <c r="O4" s="936" t="s">
        <v>397</v>
      </c>
      <c r="P4" s="1000" t="s">
        <v>355</v>
      </c>
      <c r="Q4" s="1030" t="s">
        <v>398</v>
      </c>
      <c r="R4" s="1031"/>
      <c r="S4" s="1031"/>
      <c r="T4" s="1032"/>
      <c r="U4" s="1009" t="s">
        <v>399</v>
      </c>
      <c r="V4" s="515"/>
      <c r="W4" s="516"/>
      <c r="X4" s="1005" t="s">
        <v>400</v>
      </c>
      <c r="Y4" s="1006"/>
      <c r="Z4" s="1006"/>
      <c r="AA4" s="1006"/>
      <c r="AB4" s="1006"/>
      <c r="AC4" s="1006"/>
      <c r="AD4" s="1006"/>
      <c r="AE4" s="1006"/>
      <c r="AF4" s="996" t="s">
        <v>401</v>
      </c>
      <c r="AG4" s="998" t="s">
        <v>432</v>
      </c>
      <c r="AH4" s="998" t="s">
        <v>402</v>
      </c>
      <c r="AI4" s="1000" t="s">
        <v>433</v>
      </c>
      <c r="AJ4" s="518"/>
      <c r="AK4" s="519"/>
      <c r="AL4" s="519"/>
      <c r="AM4" s="519"/>
      <c r="AN4" s="519"/>
      <c r="AO4" s="519"/>
      <c r="AP4" s="519"/>
      <c r="AQ4" s="519"/>
      <c r="AR4" s="519"/>
      <c r="AS4" s="519"/>
      <c r="AT4" s="519"/>
    </row>
    <row r="5" spans="1:46" s="520" customFormat="1" ht="120.75" customHeight="1">
      <c r="A5" s="521"/>
      <c r="B5" s="522"/>
      <c r="C5" s="1016"/>
      <c r="D5" s="1017" t="s">
        <v>403</v>
      </c>
      <c r="E5" s="523" t="s">
        <v>404</v>
      </c>
      <c r="F5" s="1017" t="s">
        <v>405</v>
      </c>
      <c r="G5" s="1000" t="s">
        <v>406</v>
      </c>
      <c r="H5" s="999"/>
      <c r="I5" s="1001"/>
      <c r="J5" s="936" t="s">
        <v>360</v>
      </c>
      <c r="K5" s="936" t="s">
        <v>361</v>
      </c>
      <c r="L5" s="979" t="s">
        <v>362</v>
      </c>
      <c r="M5" s="980"/>
      <c r="N5" s="974"/>
      <c r="O5" s="968"/>
      <c r="P5" s="1001"/>
      <c r="Q5" s="1002">
        <v>0</v>
      </c>
      <c r="R5" s="1007" t="s">
        <v>407</v>
      </c>
      <c r="S5" s="1007" t="s">
        <v>408</v>
      </c>
      <c r="T5" s="1007" t="s">
        <v>409</v>
      </c>
      <c r="U5" s="1001"/>
      <c r="V5" s="998" t="s">
        <v>410</v>
      </c>
      <c r="W5" s="1000" t="s">
        <v>411</v>
      </c>
      <c r="X5" s="1023" t="s">
        <v>412</v>
      </c>
      <c r="Y5" s="1024"/>
      <c r="Z5" s="1024"/>
      <c r="AA5" s="1025"/>
      <c r="AB5" s="1021">
        <v>12.5</v>
      </c>
      <c r="AC5" s="1022"/>
      <c r="AD5" s="1026" t="s">
        <v>413</v>
      </c>
      <c r="AE5" s="1027"/>
      <c r="AF5" s="997"/>
      <c r="AG5" s="999"/>
      <c r="AH5" s="999"/>
      <c r="AI5" s="1001"/>
      <c r="AJ5" s="518"/>
      <c r="AK5" s="519"/>
      <c r="AL5" s="519"/>
      <c r="AM5" s="519"/>
      <c r="AN5" s="519"/>
      <c r="AO5" s="519"/>
      <c r="AP5" s="519"/>
      <c r="AQ5" s="519"/>
      <c r="AR5" s="519"/>
      <c r="AS5" s="519"/>
      <c r="AT5" s="519"/>
    </row>
    <row r="6" spans="1:46" s="520" customFormat="1" ht="163.5" customHeight="1">
      <c r="A6" s="521"/>
      <c r="B6" s="522"/>
      <c r="C6" s="1016"/>
      <c r="D6" s="1018"/>
      <c r="E6" s="523" t="s">
        <v>414</v>
      </c>
      <c r="F6" s="1018"/>
      <c r="G6" s="1004"/>
      <c r="H6" s="999"/>
      <c r="I6" s="1001"/>
      <c r="J6" s="968"/>
      <c r="K6" s="968"/>
      <c r="L6" s="436" t="s">
        <v>415</v>
      </c>
      <c r="M6" s="436" t="s">
        <v>416</v>
      </c>
      <c r="N6" s="974"/>
      <c r="O6" s="968"/>
      <c r="P6" s="1001"/>
      <c r="Q6" s="1003"/>
      <c r="R6" s="1008"/>
      <c r="S6" s="1008"/>
      <c r="T6" s="1008"/>
      <c r="U6" s="1001"/>
      <c r="V6" s="1010"/>
      <c r="W6" s="1004"/>
      <c r="X6" s="525">
        <v>0.2</v>
      </c>
      <c r="Y6" s="525">
        <v>0.5</v>
      </c>
      <c r="Z6" s="525">
        <v>1</v>
      </c>
      <c r="AA6" s="525">
        <v>3.5</v>
      </c>
      <c r="AB6" s="435" t="s">
        <v>417</v>
      </c>
      <c r="AC6" s="435" t="s">
        <v>418</v>
      </c>
      <c r="AD6" s="526"/>
      <c r="AE6" s="526" t="s">
        <v>419</v>
      </c>
      <c r="AF6" s="997"/>
      <c r="AG6" s="999"/>
      <c r="AH6" s="999"/>
      <c r="AI6" s="1001"/>
      <c r="AJ6" s="518"/>
      <c r="AK6" s="519"/>
      <c r="AL6" s="519"/>
      <c r="AM6" s="519"/>
      <c r="AN6" s="519"/>
      <c r="AO6" s="519"/>
      <c r="AP6" s="519"/>
      <c r="AQ6" s="519"/>
      <c r="AR6" s="519"/>
      <c r="AS6" s="519"/>
      <c r="AT6" s="519"/>
    </row>
    <row r="7" spans="1:46" s="532" customFormat="1" ht="50.25" customHeight="1">
      <c r="A7" s="521"/>
      <c r="B7" s="522"/>
      <c r="C7" s="527">
        <v>1</v>
      </c>
      <c r="D7" s="528">
        <v>2</v>
      </c>
      <c r="E7" s="528">
        <v>3</v>
      </c>
      <c r="F7" s="528">
        <v>4</v>
      </c>
      <c r="G7" s="527">
        <v>5</v>
      </c>
      <c r="H7" s="528">
        <v>6</v>
      </c>
      <c r="I7" s="517" t="s">
        <v>420</v>
      </c>
      <c r="J7" s="528">
        <v>8</v>
      </c>
      <c r="K7" s="528">
        <v>9</v>
      </c>
      <c r="L7" s="527">
        <v>10</v>
      </c>
      <c r="M7" s="527">
        <v>11</v>
      </c>
      <c r="N7" s="527">
        <v>12</v>
      </c>
      <c r="O7" s="528">
        <v>13</v>
      </c>
      <c r="P7" s="527">
        <v>14</v>
      </c>
      <c r="Q7" s="528">
        <v>15</v>
      </c>
      <c r="R7" s="528">
        <v>16</v>
      </c>
      <c r="S7" s="528">
        <v>17</v>
      </c>
      <c r="T7" s="528">
        <v>18</v>
      </c>
      <c r="U7" s="527">
        <v>19</v>
      </c>
      <c r="V7" s="528">
        <v>20</v>
      </c>
      <c r="W7" s="517" t="s">
        <v>421</v>
      </c>
      <c r="X7" s="528">
        <v>22</v>
      </c>
      <c r="Y7" s="528">
        <v>23</v>
      </c>
      <c r="Z7" s="528">
        <v>24</v>
      </c>
      <c r="AA7" s="528">
        <v>25</v>
      </c>
      <c r="AB7" s="529">
        <v>26</v>
      </c>
      <c r="AC7" s="529">
        <v>27</v>
      </c>
      <c r="AD7" s="528">
        <v>28</v>
      </c>
      <c r="AE7" s="528">
        <v>29</v>
      </c>
      <c r="AF7" s="527">
        <v>30</v>
      </c>
      <c r="AG7" s="528">
        <v>31</v>
      </c>
      <c r="AH7" s="528">
        <v>32</v>
      </c>
      <c r="AI7" s="527">
        <v>33</v>
      </c>
      <c r="AJ7" s="530"/>
      <c r="AK7" s="531"/>
      <c r="AL7" s="531"/>
      <c r="AM7" s="531"/>
      <c r="AN7" s="531"/>
      <c r="AO7" s="531"/>
      <c r="AP7" s="531"/>
      <c r="AQ7" s="531"/>
      <c r="AR7" s="531"/>
      <c r="AS7" s="531"/>
      <c r="AT7" s="531"/>
    </row>
    <row r="8" spans="1:46" s="541" customFormat="1" ht="23.25">
      <c r="A8" s="1028" t="s">
        <v>422</v>
      </c>
      <c r="B8" s="1029"/>
      <c r="C8" s="533"/>
      <c r="D8" s="533"/>
      <c r="E8" s="534"/>
      <c r="F8" s="535"/>
      <c r="G8" s="533"/>
      <c r="H8" s="536"/>
      <c r="I8" s="867">
        <f>G8+H8</f>
        <v>0</v>
      </c>
      <c r="J8" s="533"/>
      <c r="K8" s="534"/>
      <c r="L8" s="534"/>
      <c r="M8" s="535"/>
      <c r="N8" s="536"/>
      <c r="O8" s="534"/>
      <c r="P8" s="536"/>
      <c r="Q8" s="533"/>
      <c r="R8" s="534"/>
      <c r="S8" s="534"/>
      <c r="T8" s="535"/>
      <c r="U8" s="533"/>
      <c r="V8" s="536"/>
      <c r="W8" s="872">
        <f>U8+V8</f>
        <v>0</v>
      </c>
      <c r="X8" s="533"/>
      <c r="Y8" s="534"/>
      <c r="Z8" s="534"/>
      <c r="AA8" s="534"/>
      <c r="AB8" s="534"/>
      <c r="AC8" s="534"/>
      <c r="AD8" s="534"/>
      <c r="AE8" s="535"/>
      <c r="AF8" s="537"/>
      <c r="AG8" s="536"/>
      <c r="AH8" s="536"/>
      <c r="AI8" s="538"/>
      <c r="AJ8" s="539"/>
      <c r="AK8" s="540"/>
      <c r="AL8" s="540"/>
      <c r="AM8" s="540"/>
      <c r="AN8" s="540"/>
      <c r="AO8" s="540"/>
      <c r="AP8" s="540"/>
      <c r="AQ8" s="540"/>
      <c r="AR8" s="540"/>
      <c r="AS8" s="540"/>
      <c r="AT8" s="540"/>
    </row>
    <row r="9" spans="1:35" s="556" customFormat="1" ht="23.25">
      <c r="A9" s="1019" t="s">
        <v>423</v>
      </c>
      <c r="B9" s="1020"/>
      <c r="C9" s="542"/>
      <c r="D9" s="542"/>
      <c r="E9" s="543"/>
      <c r="F9" s="544"/>
      <c r="G9" s="545"/>
      <c r="H9" s="546"/>
      <c r="I9" s="868">
        <f aca="true" t="shared" si="0" ref="I9:I24">G9+H9</f>
        <v>0</v>
      </c>
      <c r="J9" s="542"/>
      <c r="K9" s="543"/>
      <c r="L9" s="543"/>
      <c r="M9" s="547"/>
      <c r="N9" s="546"/>
      <c r="O9" s="543"/>
      <c r="P9" s="546"/>
      <c r="Q9" s="543"/>
      <c r="R9" s="543"/>
      <c r="S9" s="543"/>
      <c r="T9" s="543"/>
      <c r="U9" s="548"/>
      <c r="V9" s="549"/>
      <c r="W9" s="873">
        <f aca="true" t="shared" si="1" ref="W9:W24">U9+V9</f>
        <v>0</v>
      </c>
      <c r="X9" s="550"/>
      <c r="Y9" s="551"/>
      <c r="Z9" s="551"/>
      <c r="AA9" s="551"/>
      <c r="AB9" s="552"/>
      <c r="AC9" s="552"/>
      <c r="AD9" s="551"/>
      <c r="AE9" s="553"/>
      <c r="AF9" s="554"/>
      <c r="AG9" s="554"/>
      <c r="AH9" s="555"/>
      <c r="AI9" s="555"/>
    </row>
    <row r="10" spans="1:35" s="556" customFormat="1" ht="23.25">
      <c r="A10" s="557"/>
      <c r="B10" s="558" t="s">
        <v>424</v>
      </c>
      <c r="C10" s="542"/>
      <c r="D10" s="542"/>
      <c r="E10" s="543"/>
      <c r="F10" s="547"/>
      <c r="G10" s="545"/>
      <c r="H10" s="546"/>
      <c r="I10" s="868">
        <f t="shared" si="0"/>
        <v>0</v>
      </c>
      <c r="J10" s="559"/>
      <c r="K10" s="560"/>
      <c r="L10" s="560"/>
      <c r="M10" s="561"/>
      <c r="N10" s="562"/>
      <c r="O10" s="560"/>
      <c r="P10" s="546"/>
      <c r="Q10" s="560"/>
      <c r="R10" s="560"/>
      <c r="S10" s="560"/>
      <c r="T10" s="560"/>
      <c r="U10" s="548"/>
      <c r="V10" s="549"/>
      <c r="W10" s="873">
        <f t="shared" si="1"/>
        <v>0</v>
      </c>
      <c r="X10" s="550"/>
      <c r="Y10" s="551"/>
      <c r="Z10" s="551"/>
      <c r="AA10" s="551"/>
      <c r="AB10" s="552"/>
      <c r="AC10" s="552"/>
      <c r="AD10" s="563"/>
      <c r="AE10" s="564"/>
      <c r="AF10" s="554"/>
      <c r="AG10" s="565"/>
      <c r="AH10" s="566"/>
      <c r="AI10" s="566"/>
    </row>
    <row r="11" spans="1:35" s="556" customFormat="1" ht="23.25">
      <c r="A11" s="557"/>
      <c r="B11" s="567" t="s">
        <v>425</v>
      </c>
      <c r="C11" s="542"/>
      <c r="D11" s="542"/>
      <c r="E11" s="543"/>
      <c r="F11" s="547"/>
      <c r="G11" s="545"/>
      <c r="H11" s="546"/>
      <c r="I11" s="868">
        <f t="shared" si="0"/>
        <v>0</v>
      </c>
      <c r="J11" s="559"/>
      <c r="K11" s="560"/>
      <c r="L11" s="560"/>
      <c r="M11" s="561"/>
      <c r="N11" s="562"/>
      <c r="O11" s="560"/>
      <c r="P11" s="546"/>
      <c r="Q11" s="560"/>
      <c r="R11" s="560"/>
      <c r="S11" s="560"/>
      <c r="T11" s="560"/>
      <c r="U11" s="548"/>
      <c r="V11" s="549"/>
      <c r="W11" s="873">
        <f t="shared" si="1"/>
        <v>0</v>
      </c>
      <c r="X11" s="568"/>
      <c r="Y11" s="563"/>
      <c r="Z11" s="563"/>
      <c r="AA11" s="563"/>
      <c r="AB11" s="552"/>
      <c r="AC11" s="552"/>
      <c r="AD11" s="563"/>
      <c r="AE11" s="564"/>
      <c r="AF11" s="554"/>
      <c r="AG11" s="565"/>
      <c r="AH11" s="566"/>
      <c r="AI11" s="566"/>
    </row>
    <row r="12" spans="1:35" s="556" customFormat="1" ht="23.25">
      <c r="A12" s="557"/>
      <c r="B12" s="567" t="s">
        <v>426</v>
      </c>
      <c r="C12" s="542"/>
      <c r="D12" s="542"/>
      <c r="E12" s="543"/>
      <c r="F12" s="547"/>
      <c r="G12" s="545"/>
      <c r="H12" s="546"/>
      <c r="I12" s="868">
        <f t="shared" si="0"/>
        <v>0</v>
      </c>
      <c r="J12" s="559"/>
      <c r="K12" s="560"/>
      <c r="L12" s="560"/>
      <c r="M12" s="561"/>
      <c r="N12" s="562"/>
      <c r="O12" s="560"/>
      <c r="P12" s="546"/>
      <c r="Q12" s="560"/>
      <c r="R12" s="560"/>
      <c r="S12" s="560"/>
      <c r="T12" s="560"/>
      <c r="U12" s="548"/>
      <c r="V12" s="549"/>
      <c r="W12" s="873">
        <f t="shared" si="1"/>
        <v>0</v>
      </c>
      <c r="X12" s="568"/>
      <c r="Y12" s="563"/>
      <c r="Z12" s="563"/>
      <c r="AA12" s="563"/>
      <c r="AB12" s="552"/>
      <c r="AC12" s="552"/>
      <c r="AD12" s="563"/>
      <c r="AE12" s="564"/>
      <c r="AF12" s="554"/>
      <c r="AG12" s="565"/>
      <c r="AH12" s="566"/>
      <c r="AI12" s="566"/>
    </row>
    <row r="13" spans="1:35" s="556" customFormat="1" ht="23.25">
      <c r="A13" s="557"/>
      <c r="B13" s="567" t="s">
        <v>427</v>
      </c>
      <c r="C13" s="542"/>
      <c r="D13" s="542"/>
      <c r="E13" s="543"/>
      <c r="F13" s="547"/>
      <c r="G13" s="545"/>
      <c r="H13" s="546"/>
      <c r="I13" s="868">
        <f t="shared" si="0"/>
        <v>0</v>
      </c>
      <c r="J13" s="559"/>
      <c r="K13" s="560"/>
      <c r="L13" s="560"/>
      <c r="M13" s="561"/>
      <c r="N13" s="562"/>
      <c r="O13" s="560"/>
      <c r="P13" s="546"/>
      <c r="Q13" s="560"/>
      <c r="R13" s="560"/>
      <c r="S13" s="560"/>
      <c r="T13" s="560"/>
      <c r="U13" s="548"/>
      <c r="V13" s="549"/>
      <c r="W13" s="873">
        <f t="shared" si="1"/>
        <v>0</v>
      </c>
      <c r="X13" s="568"/>
      <c r="Y13" s="563"/>
      <c r="Z13" s="563"/>
      <c r="AA13" s="563"/>
      <c r="AB13" s="552"/>
      <c r="AC13" s="552"/>
      <c r="AD13" s="563"/>
      <c r="AE13" s="564"/>
      <c r="AF13" s="554"/>
      <c r="AG13" s="565"/>
      <c r="AH13" s="566"/>
      <c r="AI13" s="566"/>
    </row>
    <row r="14" spans="1:35" s="556" customFormat="1" ht="23.25">
      <c r="A14" s="557"/>
      <c r="B14" s="558" t="s">
        <v>428</v>
      </c>
      <c r="C14" s="542"/>
      <c r="D14" s="542"/>
      <c r="E14" s="543"/>
      <c r="F14" s="547"/>
      <c r="G14" s="545"/>
      <c r="H14" s="546"/>
      <c r="I14" s="868">
        <f t="shared" si="0"/>
        <v>0</v>
      </c>
      <c r="J14" s="559"/>
      <c r="K14" s="560"/>
      <c r="L14" s="560"/>
      <c r="M14" s="561"/>
      <c r="N14" s="562"/>
      <c r="O14" s="560"/>
      <c r="P14" s="546"/>
      <c r="Q14" s="543"/>
      <c r="R14" s="543"/>
      <c r="S14" s="543"/>
      <c r="T14" s="543"/>
      <c r="U14" s="548"/>
      <c r="V14" s="549"/>
      <c r="W14" s="873">
        <f t="shared" si="1"/>
        <v>0</v>
      </c>
      <c r="X14" s="568"/>
      <c r="Y14" s="563"/>
      <c r="Z14" s="563"/>
      <c r="AA14" s="563"/>
      <c r="AB14" s="552"/>
      <c r="AC14" s="552"/>
      <c r="AD14" s="563"/>
      <c r="AE14" s="564"/>
      <c r="AF14" s="554"/>
      <c r="AG14" s="565"/>
      <c r="AH14" s="566"/>
      <c r="AI14" s="566"/>
    </row>
    <row r="15" spans="1:35" s="556" customFormat="1" ht="23.25">
      <c r="A15" s="557"/>
      <c r="B15" s="558" t="s">
        <v>429</v>
      </c>
      <c r="C15" s="542"/>
      <c r="D15" s="542"/>
      <c r="E15" s="543"/>
      <c r="F15" s="547"/>
      <c r="G15" s="545"/>
      <c r="H15" s="546"/>
      <c r="I15" s="868">
        <f t="shared" si="0"/>
        <v>0</v>
      </c>
      <c r="J15" s="559"/>
      <c r="K15" s="560"/>
      <c r="L15" s="560"/>
      <c r="M15" s="561"/>
      <c r="N15" s="562"/>
      <c r="O15" s="560"/>
      <c r="P15" s="546"/>
      <c r="Q15" s="543"/>
      <c r="R15" s="543"/>
      <c r="S15" s="543"/>
      <c r="T15" s="543"/>
      <c r="U15" s="548"/>
      <c r="V15" s="569"/>
      <c r="W15" s="873">
        <f t="shared" si="1"/>
        <v>0</v>
      </c>
      <c r="X15" s="570"/>
      <c r="Y15" s="571"/>
      <c r="Z15" s="571"/>
      <c r="AA15" s="571"/>
      <c r="AB15" s="572"/>
      <c r="AC15" s="572"/>
      <c r="AD15" s="563"/>
      <c r="AE15" s="573"/>
      <c r="AF15" s="554"/>
      <c r="AG15" s="565"/>
      <c r="AH15" s="566"/>
      <c r="AI15" s="566"/>
    </row>
    <row r="16" spans="1:35" s="556" customFormat="1" ht="23.25">
      <c r="A16" s="1019" t="s">
        <v>430</v>
      </c>
      <c r="B16" s="1020"/>
      <c r="C16" s="574"/>
      <c r="D16" s="574"/>
      <c r="E16" s="575"/>
      <c r="F16" s="576"/>
      <c r="G16" s="545"/>
      <c r="H16" s="577"/>
      <c r="I16" s="869">
        <f t="shared" si="0"/>
        <v>0</v>
      </c>
      <c r="J16" s="578"/>
      <c r="K16" s="579"/>
      <c r="L16" s="579"/>
      <c r="M16" s="580"/>
      <c r="N16" s="524"/>
      <c r="O16" s="579"/>
      <c r="P16" s="577"/>
      <c r="Q16" s="545"/>
      <c r="R16" s="545"/>
      <c r="S16" s="545"/>
      <c r="T16" s="545"/>
      <c r="U16" s="548"/>
      <c r="V16" s="549"/>
      <c r="W16" s="873">
        <f t="shared" si="1"/>
        <v>0</v>
      </c>
      <c r="X16" s="568"/>
      <c r="Y16" s="563"/>
      <c r="Z16" s="563"/>
      <c r="AA16" s="563"/>
      <c r="AB16" s="552"/>
      <c r="AC16" s="552"/>
      <c r="AD16" s="563"/>
      <c r="AE16" s="564"/>
      <c r="AF16" s="554"/>
      <c r="AG16" s="565"/>
      <c r="AH16" s="566"/>
      <c r="AI16" s="566"/>
    </row>
    <row r="17" spans="1:35" s="556" customFormat="1" ht="23.25">
      <c r="A17" s="557"/>
      <c r="B17" s="558" t="s">
        <v>424</v>
      </c>
      <c r="C17" s="574"/>
      <c r="D17" s="574"/>
      <c r="E17" s="575"/>
      <c r="F17" s="576"/>
      <c r="G17" s="545"/>
      <c r="H17" s="577"/>
      <c r="I17" s="869">
        <f t="shared" si="0"/>
        <v>0</v>
      </c>
      <c r="J17" s="574"/>
      <c r="K17" s="575"/>
      <c r="L17" s="575"/>
      <c r="M17" s="576"/>
      <c r="N17" s="581"/>
      <c r="O17" s="575"/>
      <c r="P17" s="577"/>
      <c r="Q17" s="575"/>
      <c r="R17" s="575"/>
      <c r="S17" s="575"/>
      <c r="T17" s="575"/>
      <c r="U17" s="548"/>
      <c r="V17" s="548"/>
      <c r="W17" s="874">
        <f t="shared" si="1"/>
        <v>0</v>
      </c>
      <c r="X17" s="568"/>
      <c r="Y17" s="563"/>
      <c r="Z17" s="563"/>
      <c r="AA17" s="563"/>
      <c r="AB17" s="552"/>
      <c r="AC17" s="552"/>
      <c r="AD17" s="563"/>
      <c r="AE17" s="564"/>
      <c r="AF17" s="554"/>
      <c r="AG17" s="565"/>
      <c r="AH17" s="566"/>
      <c r="AI17" s="566"/>
    </row>
    <row r="18" spans="1:35" s="556" customFormat="1" ht="23.25">
      <c r="A18" s="557"/>
      <c r="B18" s="567" t="s">
        <v>425</v>
      </c>
      <c r="C18" s="574"/>
      <c r="D18" s="574"/>
      <c r="E18" s="575"/>
      <c r="F18" s="576"/>
      <c r="G18" s="545"/>
      <c r="H18" s="577"/>
      <c r="I18" s="869">
        <f t="shared" si="0"/>
        <v>0</v>
      </c>
      <c r="J18" s="574"/>
      <c r="K18" s="575"/>
      <c r="L18" s="575"/>
      <c r="M18" s="576"/>
      <c r="N18" s="581"/>
      <c r="O18" s="575"/>
      <c r="P18" s="577"/>
      <c r="Q18" s="575"/>
      <c r="R18" s="575"/>
      <c r="S18" s="575"/>
      <c r="T18" s="575"/>
      <c r="U18" s="548"/>
      <c r="V18" s="549"/>
      <c r="W18" s="873">
        <f t="shared" si="1"/>
        <v>0</v>
      </c>
      <c r="X18" s="568"/>
      <c r="Y18" s="563"/>
      <c r="Z18" s="563"/>
      <c r="AA18" s="563"/>
      <c r="AB18" s="552"/>
      <c r="AC18" s="552"/>
      <c r="AD18" s="563"/>
      <c r="AE18" s="564"/>
      <c r="AF18" s="554"/>
      <c r="AG18" s="565"/>
      <c r="AH18" s="566"/>
      <c r="AI18" s="566"/>
    </row>
    <row r="19" spans="1:35" s="556" customFormat="1" ht="23.25">
      <c r="A19" s="557"/>
      <c r="B19" s="567" t="s">
        <v>426</v>
      </c>
      <c r="C19" s="574"/>
      <c r="D19" s="574"/>
      <c r="E19" s="575"/>
      <c r="F19" s="576"/>
      <c r="G19" s="545"/>
      <c r="H19" s="577"/>
      <c r="I19" s="869">
        <f t="shared" si="0"/>
        <v>0</v>
      </c>
      <c r="J19" s="574"/>
      <c r="K19" s="575"/>
      <c r="L19" s="575"/>
      <c r="M19" s="576"/>
      <c r="N19" s="581"/>
      <c r="O19" s="575"/>
      <c r="P19" s="577"/>
      <c r="Q19" s="575"/>
      <c r="R19" s="575"/>
      <c r="S19" s="575"/>
      <c r="T19" s="575"/>
      <c r="U19" s="548"/>
      <c r="V19" s="549"/>
      <c r="W19" s="873">
        <f t="shared" si="1"/>
        <v>0</v>
      </c>
      <c r="X19" s="568"/>
      <c r="Y19" s="563"/>
      <c r="Z19" s="563"/>
      <c r="AA19" s="563"/>
      <c r="AB19" s="552"/>
      <c r="AC19" s="552"/>
      <c r="AD19" s="563"/>
      <c r="AE19" s="564"/>
      <c r="AF19" s="554"/>
      <c r="AG19" s="565"/>
      <c r="AH19" s="566"/>
      <c r="AI19" s="566"/>
    </row>
    <row r="20" spans="1:35" s="556" customFormat="1" ht="23.25">
      <c r="A20" s="557"/>
      <c r="B20" s="567" t="s">
        <v>427</v>
      </c>
      <c r="C20" s="574"/>
      <c r="D20" s="574"/>
      <c r="E20" s="575"/>
      <c r="F20" s="576"/>
      <c r="G20" s="545"/>
      <c r="H20" s="577"/>
      <c r="I20" s="869">
        <f t="shared" si="0"/>
        <v>0</v>
      </c>
      <c r="J20" s="574"/>
      <c r="K20" s="575"/>
      <c r="L20" s="575"/>
      <c r="M20" s="576"/>
      <c r="N20" s="581"/>
      <c r="O20" s="575"/>
      <c r="P20" s="577"/>
      <c r="Q20" s="575"/>
      <c r="R20" s="575"/>
      <c r="S20" s="575"/>
      <c r="T20" s="575"/>
      <c r="U20" s="548"/>
      <c r="V20" s="549"/>
      <c r="W20" s="873">
        <f t="shared" si="1"/>
        <v>0</v>
      </c>
      <c r="X20" s="568"/>
      <c r="Y20" s="563"/>
      <c r="Z20" s="563"/>
      <c r="AA20" s="563"/>
      <c r="AB20" s="552"/>
      <c r="AC20" s="552"/>
      <c r="AD20" s="563"/>
      <c r="AE20" s="564"/>
      <c r="AF20" s="554"/>
      <c r="AG20" s="565"/>
      <c r="AH20" s="566"/>
      <c r="AI20" s="566"/>
    </row>
    <row r="21" spans="1:35" s="556" customFormat="1" ht="23.25">
      <c r="A21" s="557"/>
      <c r="B21" s="558" t="s">
        <v>428</v>
      </c>
      <c r="C21" s="574"/>
      <c r="D21" s="574"/>
      <c r="E21" s="575"/>
      <c r="F21" s="576"/>
      <c r="G21" s="545"/>
      <c r="H21" s="577"/>
      <c r="I21" s="869">
        <f t="shared" si="0"/>
        <v>0</v>
      </c>
      <c r="J21" s="574"/>
      <c r="K21" s="575"/>
      <c r="L21" s="575"/>
      <c r="M21" s="576"/>
      <c r="N21" s="581"/>
      <c r="O21" s="575"/>
      <c r="P21" s="577"/>
      <c r="Q21" s="545"/>
      <c r="R21" s="545"/>
      <c r="S21" s="545"/>
      <c r="T21" s="545"/>
      <c r="U21" s="548"/>
      <c r="V21" s="549"/>
      <c r="W21" s="873">
        <f t="shared" si="1"/>
        <v>0</v>
      </c>
      <c r="X21" s="550"/>
      <c r="Y21" s="551"/>
      <c r="Z21" s="551"/>
      <c r="AA21" s="563"/>
      <c r="AB21" s="552"/>
      <c r="AC21" s="552"/>
      <c r="AD21" s="563"/>
      <c r="AE21" s="564"/>
      <c r="AF21" s="554"/>
      <c r="AG21" s="565"/>
      <c r="AH21" s="566"/>
      <c r="AI21" s="566"/>
    </row>
    <row r="22" spans="1:35" s="556" customFormat="1" ht="23.25">
      <c r="A22" s="1019" t="s">
        <v>431</v>
      </c>
      <c r="B22" s="1020"/>
      <c r="C22" s="582"/>
      <c r="D22" s="570"/>
      <c r="E22" s="571"/>
      <c r="F22" s="573"/>
      <c r="G22" s="563"/>
      <c r="H22" s="548"/>
      <c r="I22" s="870">
        <f t="shared" si="0"/>
        <v>0</v>
      </c>
      <c r="J22" s="568"/>
      <c r="K22" s="563"/>
      <c r="L22" s="563"/>
      <c r="M22" s="564"/>
      <c r="N22" s="548"/>
      <c r="O22" s="563"/>
      <c r="P22" s="548"/>
      <c r="Q22" s="563"/>
      <c r="R22" s="563"/>
      <c r="S22" s="563"/>
      <c r="T22" s="563"/>
      <c r="U22" s="548"/>
      <c r="V22" s="549"/>
      <c r="W22" s="873">
        <f t="shared" si="1"/>
        <v>0</v>
      </c>
      <c r="X22" s="550"/>
      <c r="Y22" s="551"/>
      <c r="Z22" s="551"/>
      <c r="AA22" s="551"/>
      <c r="AB22" s="552"/>
      <c r="AC22" s="552"/>
      <c r="AD22" s="563"/>
      <c r="AE22" s="564"/>
      <c r="AF22" s="554"/>
      <c r="AG22" s="565"/>
      <c r="AH22" s="566"/>
      <c r="AI22" s="566"/>
    </row>
    <row r="23" spans="1:35" s="556" customFormat="1" ht="23.25">
      <c r="A23" s="557"/>
      <c r="B23" s="558" t="s">
        <v>424</v>
      </c>
      <c r="C23" s="582"/>
      <c r="D23" s="570"/>
      <c r="E23" s="571"/>
      <c r="F23" s="573"/>
      <c r="G23" s="563"/>
      <c r="H23" s="548"/>
      <c r="I23" s="870">
        <f t="shared" si="0"/>
        <v>0</v>
      </c>
      <c r="J23" s="570"/>
      <c r="K23" s="571"/>
      <c r="L23" s="571"/>
      <c r="M23" s="573"/>
      <c r="N23" s="569"/>
      <c r="O23" s="571"/>
      <c r="P23" s="548"/>
      <c r="Q23" s="571"/>
      <c r="R23" s="571"/>
      <c r="S23" s="571"/>
      <c r="T23" s="571"/>
      <c r="U23" s="548"/>
      <c r="V23" s="549"/>
      <c r="W23" s="873">
        <f t="shared" si="1"/>
        <v>0</v>
      </c>
      <c r="X23" s="550"/>
      <c r="Y23" s="551"/>
      <c r="Z23" s="551"/>
      <c r="AA23" s="551"/>
      <c r="AB23" s="552"/>
      <c r="AC23" s="552"/>
      <c r="AD23" s="551"/>
      <c r="AE23" s="553"/>
      <c r="AF23" s="554"/>
      <c r="AG23" s="565"/>
      <c r="AH23" s="566"/>
      <c r="AI23" s="566"/>
    </row>
    <row r="24" spans="1:35" s="600" customFormat="1" ht="23.25">
      <c r="A24" s="583"/>
      <c r="B24" s="584" t="s">
        <v>428</v>
      </c>
      <c r="C24" s="585"/>
      <c r="D24" s="586"/>
      <c r="E24" s="587"/>
      <c r="F24" s="588"/>
      <c r="G24" s="589"/>
      <c r="H24" s="590"/>
      <c r="I24" s="871">
        <f t="shared" si="0"/>
        <v>0</v>
      </c>
      <c r="J24" s="586"/>
      <c r="K24" s="587"/>
      <c r="L24" s="587"/>
      <c r="M24" s="588"/>
      <c r="N24" s="591"/>
      <c r="O24" s="587"/>
      <c r="P24" s="590"/>
      <c r="Q24" s="589"/>
      <c r="R24" s="589"/>
      <c r="S24" s="589"/>
      <c r="T24" s="589"/>
      <c r="U24" s="590"/>
      <c r="V24" s="592"/>
      <c r="W24" s="875">
        <f t="shared" si="1"/>
        <v>0</v>
      </c>
      <c r="X24" s="593"/>
      <c r="Y24" s="594"/>
      <c r="Z24" s="594"/>
      <c r="AA24" s="594"/>
      <c r="AB24" s="595"/>
      <c r="AC24" s="595"/>
      <c r="AD24" s="594"/>
      <c r="AE24" s="596"/>
      <c r="AF24" s="597"/>
      <c r="AG24" s="598"/>
      <c r="AH24" s="599"/>
      <c r="AI24" s="599"/>
    </row>
    <row r="25" spans="1:49" s="604" customFormat="1" ht="27.75">
      <c r="A25" s="601"/>
      <c r="B25" s="601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3"/>
      <c r="AG25" s="540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</row>
  </sheetData>
  <sheetProtection/>
  <mergeCells count="35">
    <mergeCell ref="AI4:AI6"/>
    <mergeCell ref="A22:B22"/>
    <mergeCell ref="A9:B9"/>
    <mergeCell ref="A16:B16"/>
    <mergeCell ref="AB5:AC5"/>
    <mergeCell ref="X5:AA5"/>
    <mergeCell ref="J4:M4"/>
    <mergeCell ref="AD5:AE5"/>
    <mergeCell ref="A8:B8"/>
    <mergeCell ref="Q4:T4"/>
    <mergeCell ref="N4:N6"/>
    <mergeCell ref="A1:B1"/>
    <mergeCell ref="D4:F4"/>
    <mergeCell ref="C4:C6"/>
    <mergeCell ref="D5:D6"/>
    <mergeCell ref="J5:J6"/>
    <mergeCell ref="K5:K6"/>
    <mergeCell ref="L5:M5"/>
    <mergeCell ref="F5:F6"/>
    <mergeCell ref="H4:H6"/>
    <mergeCell ref="I4:I6"/>
    <mergeCell ref="G5:G6"/>
    <mergeCell ref="AH4:AH6"/>
    <mergeCell ref="X4:AE4"/>
    <mergeCell ref="R5:R6"/>
    <mergeCell ref="S5:S6"/>
    <mergeCell ref="T5:T6"/>
    <mergeCell ref="U4:U6"/>
    <mergeCell ref="V5:V6"/>
    <mergeCell ref="W5:W6"/>
    <mergeCell ref="AF4:AF6"/>
    <mergeCell ref="AG4:AG6"/>
    <mergeCell ref="O4:O6"/>
    <mergeCell ref="P4:P6"/>
    <mergeCell ref="Q5:Q6"/>
  </mergeCells>
  <printOptions horizontalCentered="1" verticalCentered="1"/>
  <pageMargins left="0" right="0.1968503937007874" top="0" bottom="0" header="0" footer="0"/>
  <pageSetup fitToHeight="1" fitToWidth="1" horizontalDpi="600" verticalDpi="600" orientation="landscape" paperSize="9" scale="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28"/>
  <sheetViews>
    <sheetView showGridLines="0" zoomScale="70" zoomScaleNormal="70" zoomScalePageLayoutView="0" workbookViewId="0" topLeftCell="K1">
      <selection activeCell="A31" sqref="A31:A33"/>
    </sheetView>
  </sheetViews>
  <sheetFormatPr defaultColWidth="11.421875" defaultRowHeight="15"/>
  <cols>
    <col min="1" max="1" width="9.140625" style="610" customWidth="1"/>
    <col min="2" max="2" width="17.421875" style="610" customWidth="1"/>
    <col min="3" max="3" width="23.7109375" style="610" customWidth="1"/>
    <col min="4" max="4" width="19.57421875" style="610" customWidth="1"/>
    <col min="5" max="5" width="23.7109375" style="610" customWidth="1"/>
    <col min="6" max="6" width="19.57421875" style="610" customWidth="1"/>
    <col min="7" max="8" width="20.8515625" style="610" customWidth="1"/>
    <col min="9" max="9" width="19.7109375" style="610" customWidth="1"/>
    <col min="10" max="10" width="18.140625" style="610" customWidth="1"/>
    <col min="11" max="11" width="19.28125" style="610" customWidth="1"/>
    <col min="12" max="12" width="17.7109375" style="610" customWidth="1"/>
    <col min="13" max="13" width="22.140625" style="610" customWidth="1"/>
    <col min="14" max="14" width="18.8515625" style="610" customWidth="1"/>
    <col min="15" max="15" width="22.8515625" style="610" customWidth="1"/>
    <col min="16" max="16" width="21.140625" style="610" customWidth="1"/>
    <col min="17" max="17" width="15.140625" style="610" customWidth="1"/>
    <col min="18" max="18" width="15.28125" style="610" customWidth="1"/>
    <col min="19" max="19" width="14.8515625" style="610" customWidth="1"/>
    <col min="20" max="20" width="16.28125" style="610" customWidth="1"/>
    <col min="21" max="21" width="15.00390625" style="610" customWidth="1"/>
    <col min="22" max="22" width="16.7109375" style="610" customWidth="1"/>
    <col min="23" max="25" width="17.7109375" style="610" customWidth="1"/>
    <col min="26" max="27" width="19.421875" style="610" customWidth="1"/>
    <col min="28" max="28" width="17.7109375" style="610" customWidth="1"/>
    <col min="29" max="29" width="19.421875" style="610" customWidth="1"/>
    <col min="30" max="30" width="20.28125" style="610" customWidth="1"/>
    <col min="31" max="31" width="11.421875" style="36" customWidth="1"/>
    <col min="32" max="16384" width="11.421875" style="610" customWidth="1"/>
  </cols>
  <sheetData>
    <row r="1" ht="15">
      <c r="A1" s="609"/>
    </row>
    <row r="2" spans="2:30" ht="18">
      <c r="B2" s="801" t="s">
        <v>578</v>
      </c>
      <c r="C2" s="611"/>
      <c r="D2" s="612"/>
      <c r="E2" s="612"/>
      <c r="F2" s="612" t="s">
        <v>434</v>
      </c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</row>
    <row r="4" spans="2:30" ht="43.5">
      <c r="B4" s="1033" t="s">
        <v>435</v>
      </c>
      <c r="C4" s="1033" t="s">
        <v>436</v>
      </c>
      <c r="D4" s="1033" t="s">
        <v>437</v>
      </c>
      <c r="E4" s="1033" t="s">
        <v>438</v>
      </c>
      <c r="F4" s="1042" t="s">
        <v>439</v>
      </c>
      <c r="G4" s="1046"/>
      <c r="H4" s="614"/>
      <c r="I4" s="615" t="s">
        <v>440</v>
      </c>
      <c r="J4" s="615"/>
      <c r="K4" s="615"/>
      <c r="L4" s="615"/>
      <c r="M4" s="615"/>
      <c r="N4" s="615"/>
      <c r="O4" s="615"/>
      <c r="P4" s="616" t="s">
        <v>441</v>
      </c>
      <c r="Q4" s="1039" t="s">
        <v>442</v>
      </c>
      <c r="R4" s="1040"/>
      <c r="S4" s="1040"/>
      <c r="T4" s="1040"/>
      <c r="U4" s="1040"/>
      <c r="V4" s="1040"/>
      <c r="W4" s="1040"/>
      <c r="X4" s="1040"/>
      <c r="Y4" s="1040"/>
      <c r="Z4" s="1040"/>
      <c r="AA4" s="1041"/>
      <c r="AB4" s="1033" t="s">
        <v>443</v>
      </c>
      <c r="AC4" s="1033" t="s">
        <v>444</v>
      </c>
      <c r="AD4" s="1033" t="s">
        <v>445</v>
      </c>
    </row>
    <row r="5" spans="2:30" ht="15">
      <c r="B5" s="1034"/>
      <c r="C5" s="1034"/>
      <c r="D5" s="1034"/>
      <c r="E5" s="1034"/>
      <c r="F5" s="1033" t="s">
        <v>446</v>
      </c>
      <c r="G5" s="1033" t="s">
        <v>447</v>
      </c>
      <c r="H5" s="1034" t="s">
        <v>448</v>
      </c>
      <c r="I5" s="1033" t="s">
        <v>449</v>
      </c>
      <c r="J5" s="1033" t="s">
        <v>450</v>
      </c>
      <c r="K5" s="1033" t="s">
        <v>451</v>
      </c>
      <c r="L5" s="1033" t="s">
        <v>452</v>
      </c>
      <c r="M5" s="1033" t="s">
        <v>453</v>
      </c>
      <c r="N5" s="1033" t="s">
        <v>454</v>
      </c>
      <c r="O5" s="1036" t="s">
        <v>455</v>
      </c>
      <c r="P5" s="1033" t="s">
        <v>427</v>
      </c>
      <c r="Q5" s="617" t="s">
        <v>424</v>
      </c>
      <c r="R5" s="618"/>
      <c r="S5" s="618"/>
      <c r="T5" s="618"/>
      <c r="U5" s="618"/>
      <c r="V5" s="619"/>
      <c r="W5" s="1038" t="s">
        <v>428</v>
      </c>
      <c r="X5" s="1044"/>
      <c r="Y5" s="1045"/>
      <c r="Z5" s="1038" t="s">
        <v>429</v>
      </c>
      <c r="AA5" s="1045"/>
      <c r="AB5" s="1034"/>
      <c r="AC5" s="1034"/>
      <c r="AD5" s="1034"/>
    </row>
    <row r="6" spans="2:30" s="620" customFormat="1" ht="15">
      <c r="B6" s="1034"/>
      <c r="C6" s="1034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  <c r="O6" s="1037"/>
      <c r="P6" s="1034"/>
      <c r="Q6" s="1042" t="s">
        <v>456</v>
      </c>
      <c r="R6" s="1043"/>
      <c r="S6" s="1042" t="s">
        <v>457</v>
      </c>
      <c r="T6" s="1043"/>
      <c r="U6" s="1042" t="s">
        <v>427</v>
      </c>
      <c r="V6" s="1043"/>
      <c r="W6" s="1033" t="s">
        <v>458</v>
      </c>
      <c r="X6" s="1033" t="s">
        <v>459</v>
      </c>
      <c r="Y6" s="1033" t="s">
        <v>460</v>
      </c>
      <c r="Z6" s="1033" t="s">
        <v>461</v>
      </c>
      <c r="AA6" s="1033" t="s">
        <v>462</v>
      </c>
      <c r="AB6" s="1034"/>
      <c r="AC6" s="1034"/>
      <c r="AD6" s="1034"/>
    </row>
    <row r="7" spans="2:30" s="620" customFormat="1" ht="71.25" customHeight="1">
      <c r="B7" s="1035"/>
      <c r="C7" s="1035"/>
      <c r="D7" s="1035"/>
      <c r="E7" s="1035"/>
      <c r="F7" s="1035"/>
      <c r="G7" s="1035"/>
      <c r="H7" s="621"/>
      <c r="I7" s="1035"/>
      <c r="J7" s="1035"/>
      <c r="K7" s="1035"/>
      <c r="L7" s="1035"/>
      <c r="M7" s="1035"/>
      <c r="N7" s="1035"/>
      <c r="O7" s="1038"/>
      <c r="P7" s="1035"/>
      <c r="Q7" s="613" t="s">
        <v>463</v>
      </c>
      <c r="R7" s="622" t="s">
        <v>464</v>
      </c>
      <c r="S7" s="613" t="s">
        <v>463</v>
      </c>
      <c r="T7" s="622" t="s">
        <v>464</v>
      </c>
      <c r="U7" s="613" t="s">
        <v>463</v>
      </c>
      <c r="V7" s="622" t="s">
        <v>464</v>
      </c>
      <c r="W7" s="1035"/>
      <c r="X7" s="1035"/>
      <c r="Y7" s="1035"/>
      <c r="Z7" s="1035"/>
      <c r="AA7" s="1035"/>
      <c r="AB7" s="1035"/>
      <c r="AC7" s="1035"/>
      <c r="AD7" s="1035"/>
    </row>
    <row r="8" spans="2:30" s="620" customFormat="1" ht="14.25">
      <c r="B8" s="623">
        <v>1</v>
      </c>
      <c r="C8" s="623">
        <v>2</v>
      </c>
      <c r="D8" s="623">
        <v>3</v>
      </c>
      <c r="E8" s="623">
        <v>4</v>
      </c>
      <c r="F8" s="623">
        <v>5</v>
      </c>
      <c r="G8" s="623">
        <v>6</v>
      </c>
      <c r="H8" s="623">
        <v>7</v>
      </c>
      <c r="I8" s="623">
        <v>8</v>
      </c>
      <c r="J8" s="623">
        <v>9</v>
      </c>
      <c r="K8" s="623">
        <v>10</v>
      </c>
      <c r="L8" s="623">
        <v>11</v>
      </c>
      <c r="M8" s="623">
        <v>12</v>
      </c>
      <c r="N8" s="623">
        <v>13</v>
      </c>
      <c r="O8" s="623">
        <v>14</v>
      </c>
      <c r="P8" s="623">
        <v>15</v>
      </c>
      <c r="Q8" s="623">
        <v>16</v>
      </c>
      <c r="R8" s="623">
        <v>17</v>
      </c>
      <c r="S8" s="623">
        <v>18</v>
      </c>
      <c r="T8" s="623">
        <v>19</v>
      </c>
      <c r="U8" s="623">
        <v>20</v>
      </c>
      <c r="V8" s="623">
        <v>21</v>
      </c>
      <c r="W8" s="623">
        <v>22</v>
      </c>
      <c r="X8" s="623">
        <v>23</v>
      </c>
      <c r="Y8" s="623">
        <v>24</v>
      </c>
      <c r="Z8" s="623">
        <v>25</v>
      </c>
      <c r="AA8" s="623">
        <v>26</v>
      </c>
      <c r="AB8" s="623">
        <v>27</v>
      </c>
      <c r="AC8" s="623">
        <v>28</v>
      </c>
      <c r="AD8" s="623">
        <v>29</v>
      </c>
    </row>
    <row r="9" spans="2:30" ht="15">
      <c r="B9" s="624"/>
      <c r="C9" s="624"/>
      <c r="D9" s="624"/>
      <c r="E9" s="624"/>
      <c r="F9" s="625"/>
      <c r="G9" s="626"/>
      <c r="H9" s="625"/>
      <c r="I9" s="627"/>
      <c r="J9" s="627"/>
      <c r="K9" s="627"/>
      <c r="L9" s="627"/>
      <c r="M9" s="627"/>
      <c r="N9" s="627"/>
      <c r="O9" s="627"/>
      <c r="P9" s="626"/>
      <c r="Q9" s="625"/>
      <c r="R9" s="627"/>
      <c r="S9" s="627"/>
      <c r="T9" s="627"/>
      <c r="U9" s="627"/>
      <c r="V9" s="627"/>
      <c r="W9" s="627"/>
      <c r="X9" s="627"/>
      <c r="Y9" s="627"/>
      <c r="Z9" s="627"/>
      <c r="AA9" s="626"/>
      <c r="AB9" s="628"/>
      <c r="AC9" s="624"/>
      <c r="AD9" s="624"/>
    </row>
    <row r="10" spans="2:30" ht="15">
      <c r="B10" s="629"/>
      <c r="C10" s="629"/>
      <c r="D10" s="629"/>
      <c r="E10" s="629"/>
      <c r="F10" s="630"/>
      <c r="G10" s="631"/>
      <c r="H10" s="630"/>
      <c r="I10" s="632"/>
      <c r="J10" s="632"/>
      <c r="K10" s="632"/>
      <c r="L10" s="632"/>
      <c r="M10" s="632"/>
      <c r="N10" s="632"/>
      <c r="O10" s="632"/>
      <c r="P10" s="631"/>
      <c r="Q10" s="630"/>
      <c r="R10" s="632"/>
      <c r="S10" s="632"/>
      <c r="T10" s="632"/>
      <c r="U10" s="632"/>
      <c r="V10" s="632"/>
      <c r="W10" s="632"/>
      <c r="X10" s="632"/>
      <c r="Y10" s="632"/>
      <c r="Z10" s="632"/>
      <c r="AA10" s="631"/>
      <c r="AB10" s="629"/>
      <c r="AC10" s="629"/>
      <c r="AD10" s="629"/>
    </row>
    <row r="11" spans="2:30" ht="15">
      <c r="B11" s="629"/>
      <c r="C11" s="629"/>
      <c r="D11" s="629"/>
      <c r="E11" s="629"/>
      <c r="F11" s="630"/>
      <c r="G11" s="631"/>
      <c r="H11" s="630"/>
      <c r="I11" s="632"/>
      <c r="J11" s="632"/>
      <c r="K11" s="632"/>
      <c r="L11" s="632"/>
      <c r="M11" s="632"/>
      <c r="N11" s="632"/>
      <c r="O11" s="632"/>
      <c r="P11" s="631"/>
      <c r="Q11" s="630"/>
      <c r="R11" s="632"/>
      <c r="S11" s="632"/>
      <c r="T11" s="632"/>
      <c r="U11" s="632"/>
      <c r="V11" s="632"/>
      <c r="W11" s="632"/>
      <c r="X11" s="632"/>
      <c r="Y11" s="632"/>
      <c r="Z11" s="632"/>
      <c r="AA11" s="631"/>
      <c r="AB11" s="629"/>
      <c r="AC11" s="629"/>
      <c r="AD11" s="629"/>
    </row>
    <row r="12" spans="2:30" ht="15">
      <c r="B12" s="629"/>
      <c r="C12" s="629"/>
      <c r="D12" s="629"/>
      <c r="E12" s="629"/>
      <c r="F12" s="630"/>
      <c r="G12" s="631"/>
      <c r="H12" s="630"/>
      <c r="I12" s="632"/>
      <c r="J12" s="632"/>
      <c r="K12" s="632"/>
      <c r="L12" s="632"/>
      <c r="M12" s="632"/>
      <c r="N12" s="632"/>
      <c r="O12" s="632"/>
      <c r="P12" s="631"/>
      <c r="Q12" s="630"/>
      <c r="R12" s="632"/>
      <c r="S12" s="632"/>
      <c r="T12" s="632"/>
      <c r="U12" s="632"/>
      <c r="V12" s="632"/>
      <c r="W12" s="632"/>
      <c r="X12" s="632"/>
      <c r="Y12" s="632"/>
      <c r="Z12" s="632"/>
      <c r="AA12" s="631"/>
      <c r="AB12" s="629"/>
      <c r="AC12" s="629"/>
      <c r="AD12" s="629"/>
    </row>
    <row r="13" spans="2:30" ht="15">
      <c r="B13" s="629"/>
      <c r="C13" s="629"/>
      <c r="D13" s="629"/>
      <c r="E13" s="629"/>
      <c r="F13" s="630"/>
      <c r="G13" s="631"/>
      <c r="H13" s="630"/>
      <c r="I13" s="632"/>
      <c r="J13" s="632"/>
      <c r="K13" s="632"/>
      <c r="L13" s="632"/>
      <c r="M13" s="632"/>
      <c r="N13" s="632"/>
      <c r="O13" s="632"/>
      <c r="P13" s="631"/>
      <c r="Q13" s="630"/>
      <c r="R13" s="632"/>
      <c r="S13" s="632"/>
      <c r="T13" s="632"/>
      <c r="U13" s="632"/>
      <c r="V13" s="632"/>
      <c r="W13" s="632"/>
      <c r="X13" s="632"/>
      <c r="Y13" s="632"/>
      <c r="Z13" s="632"/>
      <c r="AA13" s="631"/>
      <c r="AB13" s="629"/>
      <c r="AC13" s="629"/>
      <c r="AD13" s="629"/>
    </row>
    <row r="14" spans="2:30" ht="15">
      <c r="B14" s="629"/>
      <c r="C14" s="629"/>
      <c r="D14" s="629"/>
      <c r="E14" s="629"/>
      <c r="F14" s="630"/>
      <c r="G14" s="631"/>
      <c r="H14" s="630"/>
      <c r="I14" s="632"/>
      <c r="J14" s="632"/>
      <c r="K14" s="632"/>
      <c r="L14" s="632"/>
      <c r="M14" s="632"/>
      <c r="N14" s="632"/>
      <c r="O14" s="632"/>
      <c r="P14" s="631"/>
      <c r="Q14" s="630"/>
      <c r="R14" s="632"/>
      <c r="S14" s="632"/>
      <c r="T14" s="632"/>
      <c r="U14" s="632"/>
      <c r="V14" s="632"/>
      <c r="W14" s="632"/>
      <c r="X14" s="632"/>
      <c r="Y14" s="632"/>
      <c r="Z14" s="632"/>
      <c r="AA14" s="631"/>
      <c r="AB14" s="629"/>
      <c r="AC14" s="629"/>
      <c r="AD14" s="629"/>
    </row>
    <row r="15" spans="2:30" ht="15">
      <c r="B15" s="629"/>
      <c r="C15" s="629"/>
      <c r="D15" s="629"/>
      <c r="E15" s="629"/>
      <c r="F15" s="630"/>
      <c r="G15" s="631"/>
      <c r="H15" s="630"/>
      <c r="I15" s="632"/>
      <c r="J15" s="632"/>
      <c r="K15" s="632"/>
      <c r="L15" s="632"/>
      <c r="M15" s="632"/>
      <c r="N15" s="632"/>
      <c r="O15" s="632"/>
      <c r="P15" s="631"/>
      <c r="Q15" s="630"/>
      <c r="R15" s="632"/>
      <c r="S15" s="632"/>
      <c r="T15" s="632"/>
      <c r="U15" s="632"/>
      <c r="V15" s="632"/>
      <c r="W15" s="632"/>
      <c r="X15" s="632"/>
      <c r="Y15" s="632"/>
      <c r="Z15" s="632"/>
      <c r="AA15" s="631"/>
      <c r="AB15" s="629"/>
      <c r="AC15" s="629"/>
      <c r="AD15" s="629"/>
    </row>
    <row r="16" spans="2:30" ht="15">
      <c r="B16" s="629"/>
      <c r="C16" s="629"/>
      <c r="D16" s="629"/>
      <c r="E16" s="629"/>
      <c r="F16" s="630"/>
      <c r="G16" s="631"/>
      <c r="H16" s="630"/>
      <c r="I16" s="632"/>
      <c r="J16" s="632"/>
      <c r="K16" s="632"/>
      <c r="L16" s="632"/>
      <c r="M16" s="632"/>
      <c r="N16" s="632"/>
      <c r="O16" s="632"/>
      <c r="P16" s="631"/>
      <c r="Q16" s="630"/>
      <c r="R16" s="632"/>
      <c r="S16" s="632"/>
      <c r="T16" s="632"/>
      <c r="U16" s="632"/>
      <c r="V16" s="632"/>
      <c r="W16" s="632"/>
      <c r="X16" s="632"/>
      <c r="Y16" s="632"/>
      <c r="Z16" s="632"/>
      <c r="AA16" s="631"/>
      <c r="AB16" s="629"/>
      <c r="AC16" s="629"/>
      <c r="AD16" s="629"/>
    </row>
    <row r="17" spans="2:30" ht="15">
      <c r="B17" s="629"/>
      <c r="C17" s="629"/>
      <c r="D17" s="629"/>
      <c r="E17" s="629"/>
      <c r="F17" s="630"/>
      <c r="G17" s="631"/>
      <c r="H17" s="630"/>
      <c r="I17" s="632"/>
      <c r="J17" s="632"/>
      <c r="K17" s="632"/>
      <c r="L17" s="632"/>
      <c r="M17" s="632"/>
      <c r="N17" s="632"/>
      <c r="O17" s="632"/>
      <c r="P17" s="631"/>
      <c r="Q17" s="630"/>
      <c r="R17" s="632"/>
      <c r="S17" s="632"/>
      <c r="T17" s="632"/>
      <c r="U17" s="632"/>
      <c r="V17" s="632"/>
      <c r="W17" s="632"/>
      <c r="X17" s="632"/>
      <c r="Y17" s="632"/>
      <c r="Z17" s="632"/>
      <c r="AA17" s="631"/>
      <c r="AB17" s="629"/>
      <c r="AC17" s="629"/>
      <c r="AD17" s="629"/>
    </row>
    <row r="18" spans="2:30" ht="15">
      <c r="B18" s="633" t="s">
        <v>465</v>
      </c>
      <c r="C18" s="633"/>
      <c r="D18" s="633"/>
      <c r="E18" s="633"/>
      <c r="F18" s="634"/>
      <c r="G18" s="635"/>
      <c r="H18" s="634"/>
      <c r="I18" s="636"/>
      <c r="J18" s="636"/>
      <c r="K18" s="636"/>
      <c r="L18" s="636"/>
      <c r="M18" s="636"/>
      <c r="N18" s="636"/>
      <c r="O18" s="636"/>
      <c r="P18" s="635" t="s">
        <v>465</v>
      </c>
      <c r="Q18" s="634"/>
      <c r="R18" s="636"/>
      <c r="S18" s="636"/>
      <c r="T18" s="636"/>
      <c r="U18" s="636"/>
      <c r="V18" s="636"/>
      <c r="W18" s="636"/>
      <c r="X18" s="636"/>
      <c r="Y18" s="636"/>
      <c r="Z18" s="636"/>
      <c r="AA18" s="635"/>
      <c r="AB18" s="633"/>
      <c r="AC18" s="633"/>
      <c r="AD18" s="633"/>
    </row>
    <row r="19" spans="2:30" ht="15">
      <c r="B19" s="637"/>
      <c r="C19" s="637"/>
      <c r="D19" s="637"/>
      <c r="E19" s="637"/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7"/>
      <c r="Q19" s="637"/>
      <c r="R19" s="637"/>
      <c r="S19" s="637"/>
      <c r="T19" s="637"/>
      <c r="U19" s="637"/>
      <c r="V19" s="637"/>
      <c r="W19" s="637"/>
      <c r="X19" s="637"/>
      <c r="Y19" s="637"/>
      <c r="Z19" s="637"/>
      <c r="AA19" s="637"/>
      <c r="AB19" s="637"/>
      <c r="AC19" s="637"/>
      <c r="AD19" s="637"/>
    </row>
    <row r="20" spans="2:30" ht="15">
      <c r="B20" s="638"/>
      <c r="C20" s="638"/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9"/>
      <c r="P20" s="639"/>
      <c r="Q20" s="639"/>
      <c r="R20" s="639"/>
      <c r="S20" s="639"/>
      <c r="T20" s="639"/>
      <c r="U20" s="639"/>
      <c r="V20" s="639"/>
      <c r="W20" s="639"/>
      <c r="X20" s="639"/>
      <c r="Y20" s="639"/>
      <c r="Z20" s="639"/>
      <c r="AA20" s="639"/>
      <c r="AB20" s="639"/>
      <c r="AC20" s="639"/>
      <c r="AD20" s="639"/>
    </row>
    <row r="21" spans="2:34" ht="15">
      <c r="B21" s="638"/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8"/>
      <c r="O21" s="638"/>
      <c r="Q21" s="638"/>
      <c r="R21" s="638"/>
      <c r="S21" s="638"/>
      <c r="T21" s="638"/>
      <c r="U21" s="638"/>
      <c r="V21" s="638"/>
      <c r="W21" s="638"/>
      <c r="X21" s="638"/>
      <c r="Y21" s="638"/>
      <c r="Z21" s="638"/>
      <c r="AA21" s="638"/>
      <c r="AB21" s="638"/>
      <c r="AC21" s="638"/>
      <c r="AD21" s="638"/>
      <c r="AF21" s="620"/>
      <c r="AG21" s="620"/>
      <c r="AH21" s="620"/>
    </row>
    <row r="22" spans="2:30" ht="15">
      <c r="B22" s="638"/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</row>
    <row r="23" spans="2:30" ht="15">
      <c r="B23" s="638"/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</row>
    <row r="24" spans="2:34" ht="15">
      <c r="B24" s="638"/>
      <c r="C24" s="638"/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38"/>
      <c r="AF24" s="620"/>
      <c r="AG24" s="620"/>
      <c r="AH24" s="620"/>
    </row>
    <row r="25" spans="2:30" ht="15">
      <c r="B25" s="638"/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Q25" s="638"/>
      <c r="R25" s="638"/>
      <c r="S25" s="638"/>
      <c r="T25" s="638"/>
      <c r="U25" s="638"/>
      <c r="V25" s="638"/>
      <c r="W25" s="638"/>
      <c r="X25" s="638"/>
      <c r="Y25" s="638"/>
      <c r="Z25" s="638"/>
      <c r="AA25" s="638"/>
      <c r="AB25" s="638"/>
      <c r="AC25" s="638"/>
      <c r="AD25" s="638"/>
    </row>
    <row r="26" spans="2:30" ht="15">
      <c r="B26" s="638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639"/>
      <c r="AB26" s="639"/>
      <c r="AC26" s="639"/>
      <c r="AD26" s="639"/>
    </row>
    <row r="27" ht="15">
      <c r="B27" s="638"/>
    </row>
    <row r="28" ht="15">
      <c r="B28" s="638"/>
    </row>
  </sheetData>
  <sheetProtection/>
  <mergeCells count="30">
    <mergeCell ref="AB4:AB7"/>
    <mergeCell ref="AD4:AD7"/>
    <mergeCell ref="F4:G4"/>
    <mergeCell ref="AC4:AC7"/>
    <mergeCell ref="X6:X7"/>
    <mergeCell ref="Y6:Y7"/>
    <mergeCell ref="Z6:Z7"/>
    <mergeCell ref="AA6:AA7"/>
    <mergeCell ref="G5:G7"/>
    <mergeCell ref="Z5:AA5"/>
    <mergeCell ref="B4:B7"/>
    <mergeCell ref="I5:I7"/>
    <mergeCell ref="C4:C7"/>
    <mergeCell ref="F5:F7"/>
    <mergeCell ref="D4:D7"/>
    <mergeCell ref="E4:E7"/>
    <mergeCell ref="H5:H6"/>
    <mergeCell ref="O5:O7"/>
    <mergeCell ref="P5:P7"/>
    <mergeCell ref="M5:M7"/>
    <mergeCell ref="Q4:AA4"/>
    <mergeCell ref="Q6:R6"/>
    <mergeCell ref="S6:T6"/>
    <mergeCell ref="U6:V6"/>
    <mergeCell ref="W5:Y5"/>
    <mergeCell ref="W6:W7"/>
    <mergeCell ref="J5:J7"/>
    <mergeCell ref="K5:K7"/>
    <mergeCell ref="L5:L7"/>
    <mergeCell ref="N5:N7"/>
  </mergeCells>
  <printOptions horizontalCentered="1"/>
  <pageMargins left="0" right="0" top="0.66" bottom="0" header="0" footer="0"/>
  <pageSetup fitToHeight="1" fitToWidth="1" horizontalDpi="600" verticalDpi="600" orientation="landscape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1.140625" style="383" customWidth="1"/>
    <col min="2" max="2" width="22.140625" style="383" customWidth="1"/>
    <col min="3" max="3" width="23.28125" style="383" customWidth="1"/>
    <col min="4" max="4" width="19.7109375" style="383" customWidth="1"/>
    <col min="5" max="5" width="18.8515625" style="383" customWidth="1"/>
    <col min="6" max="6" width="9.140625" style="383" customWidth="1"/>
    <col min="7" max="7" width="4.421875" style="383" bestFit="1" customWidth="1"/>
    <col min="8" max="8" width="7.421875" style="383" customWidth="1"/>
    <col min="9" max="9" width="8.140625" style="383" customWidth="1"/>
    <col min="10" max="16384" width="9.140625" style="383" customWidth="1"/>
  </cols>
  <sheetData>
    <row r="1" ht="12.75">
      <c r="A1" s="382" t="s">
        <v>339</v>
      </c>
    </row>
    <row r="2" spans="1:8" ht="18">
      <c r="A2" s="1047" t="s">
        <v>340</v>
      </c>
      <c r="B2" s="1047"/>
      <c r="C2" s="1047"/>
      <c r="D2" s="1047"/>
      <c r="E2" s="384"/>
      <c r="F2" s="384"/>
      <c r="G2" s="384"/>
      <c r="H2" s="385"/>
    </row>
    <row r="3" spans="1:8" ht="16.5" thickBot="1">
      <c r="A3" s="386"/>
      <c r="B3" s="387"/>
      <c r="C3" s="387"/>
      <c r="D3" s="388"/>
      <c r="E3" s="388"/>
      <c r="F3" s="388"/>
      <c r="G3" s="389"/>
      <c r="H3" s="385"/>
    </row>
    <row r="4" spans="1:6" ht="88.5" customHeight="1">
      <c r="A4" s="390"/>
      <c r="B4" s="391" t="s">
        <v>341</v>
      </c>
      <c r="C4" s="391" t="s">
        <v>342</v>
      </c>
      <c r="D4" s="392" t="s">
        <v>343</v>
      </c>
      <c r="E4" s="393" t="s">
        <v>168</v>
      </c>
      <c r="F4" s="385"/>
    </row>
    <row r="5" spans="1:6" ht="15">
      <c r="A5" s="394"/>
      <c r="B5" s="395" t="s">
        <v>172</v>
      </c>
      <c r="C5" s="395" t="s">
        <v>344</v>
      </c>
      <c r="D5" s="396" t="s">
        <v>157</v>
      </c>
      <c r="E5" s="397"/>
      <c r="F5" s="385"/>
    </row>
    <row r="6" spans="1:6" ht="31.5">
      <c r="A6" s="398" t="s">
        <v>345</v>
      </c>
      <c r="B6" s="399"/>
      <c r="C6" s="399"/>
      <c r="D6" s="400"/>
      <c r="E6" s="401"/>
      <c r="F6" s="387"/>
    </row>
    <row r="7" spans="1:6" ht="15">
      <c r="A7" s="402" t="s">
        <v>548</v>
      </c>
      <c r="B7" s="791"/>
      <c r="C7" s="792"/>
      <c r="D7" s="810">
        <v>0</v>
      </c>
      <c r="E7" s="401">
        <f>C7*D7</f>
        <v>0</v>
      </c>
      <c r="F7" s="387"/>
    </row>
    <row r="8" spans="1:6" ht="30">
      <c r="A8" s="402" t="s">
        <v>544</v>
      </c>
      <c r="B8" s="399"/>
      <c r="C8" s="403"/>
      <c r="D8" s="810">
        <v>0.08</v>
      </c>
      <c r="E8" s="401">
        <f>C8*D8</f>
        <v>0</v>
      </c>
      <c r="F8" s="387"/>
    </row>
    <row r="9" spans="1:6" ht="30">
      <c r="A9" s="402" t="s">
        <v>545</v>
      </c>
      <c r="B9" s="399"/>
      <c r="C9" s="403"/>
      <c r="D9" s="810">
        <v>0.5</v>
      </c>
      <c r="E9" s="401">
        <f>C9*D9</f>
        <v>0</v>
      </c>
      <c r="F9" s="387"/>
    </row>
    <row r="10" spans="1:6" ht="30">
      <c r="A10" s="402" t="s">
        <v>546</v>
      </c>
      <c r="B10" s="399"/>
      <c r="C10" s="403"/>
      <c r="D10" s="810">
        <v>0.75</v>
      </c>
      <c r="E10" s="401">
        <f>C10*D10</f>
        <v>0</v>
      </c>
      <c r="F10" s="387"/>
    </row>
    <row r="11" spans="1:6" ht="30.75" thickBot="1">
      <c r="A11" s="404" t="s">
        <v>547</v>
      </c>
      <c r="B11" s="405"/>
      <c r="C11" s="406"/>
      <c r="D11" s="811">
        <v>1</v>
      </c>
      <c r="E11" s="401">
        <f>C11*D11</f>
        <v>0</v>
      </c>
      <c r="F11" s="387"/>
    </row>
    <row r="12" spans="1:6" ht="15">
      <c r="A12" s="387"/>
      <c r="B12" s="387"/>
      <c r="C12" s="387"/>
      <c r="D12" s="387"/>
      <c r="E12" s="387"/>
      <c r="F12" s="387"/>
    </row>
    <row r="13" spans="1:6" ht="15">
      <c r="A13" s="793" t="s">
        <v>549</v>
      </c>
      <c r="B13" s="387"/>
      <c r="C13" s="387"/>
      <c r="D13" s="387"/>
      <c r="E13" s="387"/>
      <c r="F13" s="387"/>
    </row>
    <row r="14" spans="1:6" ht="38.25" customHeight="1">
      <c r="A14" s="1048" t="s">
        <v>550</v>
      </c>
      <c r="B14" s="1049"/>
      <c r="C14" s="1049"/>
      <c r="D14" s="1049"/>
      <c r="E14" s="1049"/>
      <c r="F14" s="385"/>
    </row>
    <row r="15" spans="1:6" ht="15">
      <c r="A15" s="794"/>
      <c r="B15" s="385"/>
      <c r="C15" s="385"/>
      <c r="D15" s="385"/>
      <c r="E15" s="385"/>
      <c r="F15" s="385"/>
    </row>
    <row r="16" spans="1:6" ht="15">
      <c r="A16" s="794" t="s">
        <v>551</v>
      </c>
      <c r="B16" s="385"/>
      <c r="C16" s="385"/>
      <c r="D16" s="385"/>
      <c r="E16" s="385"/>
      <c r="F16" s="385"/>
    </row>
    <row r="17" spans="1:6" ht="12.75">
      <c r="A17" s="385"/>
      <c r="B17" s="385"/>
      <c r="C17" s="385"/>
      <c r="D17" s="385"/>
      <c r="E17" s="385"/>
      <c r="F17" s="385"/>
    </row>
    <row r="18" spans="1:6" ht="12.75">
      <c r="A18" s="385"/>
      <c r="B18" s="385"/>
      <c r="C18" s="385"/>
      <c r="D18" s="385"/>
      <c r="E18" s="385"/>
      <c r="F18" s="385"/>
    </row>
    <row r="19" spans="1:6" ht="12.75">
      <c r="A19" s="385"/>
      <c r="B19" s="385"/>
      <c r="C19" s="385"/>
      <c r="D19" s="385"/>
      <c r="E19" s="385"/>
      <c r="F19" s="385"/>
    </row>
  </sheetData>
  <sheetProtection/>
  <mergeCells count="2">
    <mergeCell ref="A2:D2"/>
    <mergeCell ref="A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O59"/>
  <sheetViews>
    <sheetView zoomScale="75" zoomScaleNormal="75" zoomScalePageLayoutView="0" workbookViewId="0" topLeftCell="J1">
      <selection activeCell="C22" sqref="C22"/>
    </sheetView>
  </sheetViews>
  <sheetFormatPr defaultColWidth="11.421875" defaultRowHeight="15"/>
  <cols>
    <col min="1" max="1" width="4.8515625" style="139" customWidth="1"/>
    <col min="2" max="2" width="5.8515625" style="139" customWidth="1"/>
    <col min="3" max="3" width="7.140625" style="139" customWidth="1"/>
    <col min="4" max="4" width="32.28125" style="139" customWidth="1"/>
    <col min="5" max="5" width="63.28125" style="139" customWidth="1"/>
    <col min="6" max="13" width="22.7109375" style="186" customWidth="1"/>
    <col min="14" max="14" width="22.7109375" style="139" customWidth="1"/>
    <col min="15" max="15" width="22.7109375" style="884" customWidth="1"/>
    <col min="16" max="16384" width="11.421875" style="139" customWidth="1"/>
  </cols>
  <sheetData>
    <row r="2" spans="2:15" s="130" customFormat="1" ht="27.75" customHeight="1">
      <c r="B2" s="128" t="s">
        <v>204</v>
      </c>
      <c r="C2" s="128"/>
      <c r="D2" s="128"/>
      <c r="E2" s="128"/>
      <c r="F2" s="128"/>
      <c r="G2" s="129"/>
      <c r="H2" s="128" t="s">
        <v>205</v>
      </c>
      <c r="I2" s="129"/>
      <c r="J2" s="129"/>
      <c r="K2" s="129"/>
      <c r="L2" s="129"/>
      <c r="M2" s="129"/>
      <c r="O2" s="876"/>
    </row>
    <row r="3" spans="2:15" s="131" customFormat="1" ht="35.25" customHeight="1">
      <c r="B3" s="130" t="s">
        <v>206</v>
      </c>
      <c r="D3" s="132"/>
      <c r="E3" s="133"/>
      <c r="F3" s="134"/>
      <c r="G3" s="134"/>
      <c r="H3" s="134"/>
      <c r="I3" s="134"/>
      <c r="J3" s="134"/>
      <c r="K3" s="134"/>
      <c r="L3" s="134"/>
      <c r="M3" s="134"/>
      <c r="O3" s="877"/>
    </row>
    <row r="4" spans="2:15" ht="54.75" customHeight="1" thickBot="1">
      <c r="B4" s="135"/>
      <c r="C4" s="136"/>
      <c r="D4" s="137"/>
      <c r="E4" s="137"/>
      <c r="F4" s="137"/>
      <c r="G4" s="138"/>
      <c r="H4" s="138"/>
      <c r="I4" s="138"/>
      <c r="J4" s="138"/>
      <c r="K4" s="138"/>
      <c r="L4" s="138"/>
      <c r="M4" s="138"/>
      <c r="N4" s="136"/>
      <c r="O4" s="878"/>
    </row>
    <row r="5" spans="2:15" ht="15.75" customHeight="1" thickTop="1">
      <c r="B5" s="140"/>
      <c r="C5" s="141"/>
      <c r="D5" s="141"/>
      <c r="E5" s="141"/>
      <c r="F5" s="1068" t="s">
        <v>207</v>
      </c>
      <c r="G5" s="1069"/>
      <c r="H5" s="1069"/>
      <c r="I5" s="1069"/>
      <c r="J5" s="1069"/>
      <c r="K5" s="1069"/>
      <c r="L5" s="1069"/>
      <c r="M5" s="1070"/>
      <c r="N5" s="1058" t="s">
        <v>167</v>
      </c>
      <c r="O5" s="1061" t="s">
        <v>168</v>
      </c>
    </row>
    <row r="6" spans="2:15" ht="67.5" customHeight="1">
      <c r="B6" s="142"/>
      <c r="C6" s="143"/>
      <c r="D6" s="143"/>
      <c r="E6" s="143"/>
      <c r="F6" s="1064" t="s">
        <v>165</v>
      </c>
      <c r="G6" s="1065"/>
      <c r="H6" s="144" t="s">
        <v>208</v>
      </c>
      <c r="I6" s="1064" t="s">
        <v>166</v>
      </c>
      <c r="J6" s="1065"/>
      <c r="K6" s="1066" t="s">
        <v>209</v>
      </c>
      <c r="L6" s="1067"/>
      <c r="M6" s="145" t="s">
        <v>210</v>
      </c>
      <c r="N6" s="1059"/>
      <c r="O6" s="1062"/>
    </row>
    <row r="7" spans="2:15" ht="30">
      <c r="B7" s="142"/>
      <c r="C7" s="143"/>
      <c r="D7" s="143"/>
      <c r="E7" s="143"/>
      <c r="F7" s="146" t="s">
        <v>169</v>
      </c>
      <c r="G7" s="146" t="s">
        <v>170</v>
      </c>
      <c r="H7" s="147"/>
      <c r="I7" s="146" t="s">
        <v>169</v>
      </c>
      <c r="J7" s="146" t="s">
        <v>170</v>
      </c>
      <c r="K7" s="148" t="s">
        <v>211</v>
      </c>
      <c r="L7" s="148" t="s">
        <v>212</v>
      </c>
      <c r="M7" s="149"/>
      <c r="N7" s="1060"/>
      <c r="O7" s="1063"/>
    </row>
    <row r="8" spans="2:15" ht="15">
      <c r="B8" s="142"/>
      <c r="C8" s="143"/>
      <c r="D8" s="143"/>
      <c r="E8" s="143"/>
      <c r="F8" s="150" t="s">
        <v>172</v>
      </c>
      <c r="G8" s="150" t="s">
        <v>173</v>
      </c>
      <c r="H8" s="151" t="s">
        <v>174</v>
      </c>
      <c r="I8" s="152" t="s">
        <v>175</v>
      </c>
      <c r="J8" s="152" t="s">
        <v>176</v>
      </c>
      <c r="K8" s="151" t="s">
        <v>177</v>
      </c>
      <c r="L8" s="151" t="s">
        <v>178</v>
      </c>
      <c r="M8" s="152" t="s">
        <v>179</v>
      </c>
      <c r="N8" s="153"/>
      <c r="O8" s="879" t="s">
        <v>213</v>
      </c>
    </row>
    <row r="9" spans="2:15" ht="30" customHeight="1">
      <c r="B9" s="154" t="s">
        <v>214</v>
      </c>
      <c r="C9" s="155"/>
      <c r="D9" s="155"/>
      <c r="E9" s="156"/>
      <c r="F9" s="157"/>
      <c r="G9" s="157"/>
      <c r="H9" s="158"/>
      <c r="I9" s="158"/>
      <c r="J9" s="158"/>
      <c r="K9" s="158"/>
      <c r="L9" s="158"/>
      <c r="M9" s="158"/>
      <c r="N9" s="159"/>
      <c r="O9" s="880">
        <f>O10+O37+O46+O55+O56+O57+O58</f>
        <v>0</v>
      </c>
    </row>
    <row r="10" spans="2:15" ht="30" customHeight="1">
      <c r="B10" s="160" t="s">
        <v>215</v>
      </c>
      <c r="C10" s="161"/>
      <c r="D10" s="161"/>
      <c r="E10" s="162"/>
      <c r="F10" s="163"/>
      <c r="G10" s="163"/>
      <c r="H10" s="163"/>
      <c r="I10" s="163"/>
      <c r="J10" s="163"/>
      <c r="K10" s="164"/>
      <c r="L10" s="164"/>
      <c r="M10" s="165"/>
      <c r="N10" s="166"/>
      <c r="O10" s="881">
        <f>SUM(O29:O36)</f>
        <v>0</v>
      </c>
    </row>
    <row r="11" spans="2:15" ht="30" customHeight="1">
      <c r="B11" s="160"/>
      <c r="C11" s="161" t="s">
        <v>216</v>
      </c>
      <c r="D11" s="161"/>
      <c r="E11" s="162"/>
      <c r="F11" s="163"/>
      <c r="G11" s="163"/>
      <c r="H11" s="163"/>
      <c r="I11" s="163"/>
      <c r="J11" s="163"/>
      <c r="K11" s="164"/>
      <c r="L11" s="164"/>
      <c r="M11" s="164"/>
      <c r="N11" s="166"/>
      <c r="O11" s="882"/>
    </row>
    <row r="12" spans="2:15" ht="15" customHeight="1">
      <c r="B12" s="167"/>
      <c r="C12" s="168"/>
      <c r="D12" s="168" t="s">
        <v>217</v>
      </c>
      <c r="E12" s="169"/>
      <c r="F12" s="163"/>
      <c r="G12" s="163"/>
      <c r="H12" s="163"/>
      <c r="I12" s="163"/>
      <c r="J12" s="163"/>
      <c r="K12" s="164"/>
      <c r="L12" s="164"/>
      <c r="M12" s="164"/>
      <c r="N12" s="166"/>
      <c r="O12" s="882"/>
    </row>
    <row r="13" spans="2:15" ht="15" customHeight="1">
      <c r="B13" s="167"/>
      <c r="C13" s="168"/>
      <c r="D13" s="168" t="s">
        <v>218</v>
      </c>
      <c r="E13" s="169"/>
      <c r="F13" s="163"/>
      <c r="G13" s="163"/>
      <c r="H13" s="163"/>
      <c r="I13" s="163"/>
      <c r="J13" s="163"/>
      <c r="K13" s="164"/>
      <c r="L13" s="164"/>
      <c r="M13" s="164"/>
      <c r="N13" s="166"/>
      <c r="O13" s="882"/>
    </row>
    <row r="14" spans="2:15" ht="15" customHeight="1">
      <c r="B14" s="167"/>
      <c r="C14" s="168"/>
      <c r="D14" s="168" t="s">
        <v>219</v>
      </c>
      <c r="E14" s="169"/>
      <c r="F14" s="163"/>
      <c r="G14" s="163"/>
      <c r="H14" s="163"/>
      <c r="I14" s="163"/>
      <c r="J14" s="163"/>
      <c r="K14" s="164"/>
      <c r="L14" s="164"/>
      <c r="M14" s="164"/>
      <c r="N14" s="166"/>
      <c r="O14" s="882"/>
    </row>
    <row r="15" spans="2:15" ht="15" customHeight="1">
      <c r="B15" s="167"/>
      <c r="C15" s="168"/>
      <c r="D15" s="168" t="s">
        <v>220</v>
      </c>
      <c r="E15" s="169"/>
      <c r="F15" s="163"/>
      <c r="G15" s="163"/>
      <c r="H15" s="163"/>
      <c r="I15" s="163"/>
      <c r="J15" s="163"/>
      <c r="K15" s="164"/>
      <c r="L15" s="164"/>
      <c r="M15" s="164"/>
      <c r="N15" s="166"/>
      <c r="O15" s="882"/>
    </row>
    <row r="16" spans="2:15" ht="30" customHeight="1">
      <c r="B16" s="160"/>
      <c r="C16" s="161" t="s">
        <v>221</v>
      </c>
      <c r="D16" s="161"/>
      <c r="E16" s="162"/>
      <c r="F16" s="163"/>
      <c r="G16" s="163"/>
      <c r="H16" s="163"/>
      <c r="I16" s="163"/>
      <c r="J16" s="163"/>
      <c r="K16" s="164"/>
      <c r="L16" s="164"/>
      <c r="M16" s="164"/>
      <c r="N16" s="166"/>
      <c r="O16" s="882"/>
    </row>
    <row r="17" spans="2:15" ht="15" customHeight="1">
      <c r="B17" s="167"/>
      <c r="C17" s="168"/>
      <c r="D17" s="168" t="s">
        <v>222</v>
      </c>
      <c r="E17" s="169"/>
      <c r="F17" s="163"/>
      <c r="G17" s="163"/>
      <c r="H17" s="163"/>
      <c r="I17" s="163"/>
      <c r="J17" s="163"/>
      <c r="K17" s="164"/>
      <c r="L17" s="164"/>
      <c r="M17" s="164"/>
      <c r="N17" s="166"/>
      <c r="O17" s="882"/>
    </row>
    <row r="18" spans="2:15" ht="15" customHeight="1">
      <c r="B18" s="167"/>
      <c r="C18" s="168"/>
      <c r="D18" s="168" t="s">
        <v>223</v>
      </c>
      <c r="E18" s="169"/>
      <c r="F18" s="163"/>
      <c r="G18" s="163"/>
      <c r="H18" s="163"/>
      <c r="I18" s="163"/>
      <c r="J18" s="163"/>
      <c r="K18" s="164"/>
      <c r="L18" s="164"/>
      <c r="M18" s="164"/>
      <c r="N18" s="166"/>
      <c r="O18" s="882"/>
    </row>
    <row r="19" spans="2:15" ht="15" customHeight="1">
      <c r="B19" s="167"/>
      <c r="C19" s="168"/>
      <c r="D19" s="168" t="s">
        <v>224</v>
      </c>
      <c r="E19" s="169"/>
      <c r="F19" s="163"/>
      <c r="G19" s="163"/>
      <c r="H19" s="163"/>
      <c r="I19" s="163"/>
      <c r="J19" s="163"/>
      <c r="K19" s="164"/>
      <c r="L19" s="164"/>
      <c r="M19" s="164"/>
      <c r="N19" s="166"/>
      <c r="O19" s="882"/>
    </row>
    <row r="20" spans="2:15" ht="30" customHeight="1">
      <c r="B20" s="160"/>
      <c r="C20" s="161" t="s">
        <v>225</v>
      </c>
      <c r="D20" s="161"/>
      <c r="E20" s="162"/>
      <c r="F20" s="163"/>
      <c r="G20" s="163"/>
      <c r="H20" s="163"/>
      <c r="I20" s="163"/>
      <c r="J20" s="163"/>
      <c r="K20" s="164"/>
      <c r="L20" s="164"/>
      <c r="M20" s="164"/>
      <c r="N20" s="166"/>
      <c r="O20" s="882"/>
    </row>
    <row r="21" spans="2:15" ht="15" customHeight="1">
      <c r="B21" s="167"/>
      <c r="C21" s="168"/>
      <c r="D21" s="168" t="s">
        <v>226</v>
      </c>
      <c r="E21" s="169"/>
      <c r="F21" s="163"/>
      <c r="G21" s="163"/>
      <c r="H21" s="163"/>
      <c r="I21" s="163"/>
      <c r="J21" s="163"/>
      <c r="K21" s="164"/>
      <c r="L21" s="164"/>
      <c r="M21" s="164"/>
      <c r="N21" s="166"/>
      <c r="O21" s="882"/>
    </row>
    <row r="22" spans="2:15" ht="15" customHeight="1">
      <c r="B22" s="167"/>
      <c r="C22" s="168"/>
      <c r="D22" s="168" t="s">
        <v>227</v>
      </c>
      <c r="E22" s="169"/>
      <c r="F22" s="163"/>
      <c r="G22" s="163"/>
      <c r="H22" s="163"/>
      <c r="I22" s="163"/>
      <c r="J22" s="163"/>
      <c r="K22" s="164"/>
      <c r="L22" s="164"/>
      <c r="M22" s="164"/>
      <c r="N22" s="166"/>
      <c r="O22" s="882"/>
    </row>
    <row r="23" spans="2:15" ht="15" customHeight="1">
      <c r="B23" s="167"/>
      <c r="C23" s="168"/>
      <c r="D23" s="168" t="s">
        <v>228</v>
      </c>
      <c r="E23" s="169"/>
      <c r="F23" s="163"/>
      <c r="G23" s="163"/>
      <c r="H23" s="163"/>
      <c r="I23" s="163"/>
      <c r="J23" s="163"/>
      <c r="K23" s="164"/>
      <c r="L23" s="164"/>
      <c r="M23" s="164"/>
      <c r="N23" s="166"/>
      <c r="O23" s="882"/>
    </row>
    <row r="24" spans="2:15" ht="15" customHeight="1">
      <c r="B24" s="167"/>
      <c r="C24" s="168"/>
      <c r="D24" s="168" t="s">
        <v>229</v>
      </c>
      <c r="E24" s="169"/>
      <c r="F24" s="163"/>
      <c r="G24" s="163"/>
      <c r="H24" s="163"/>
      <c r="I24" s="163"/>
      <c r="J24" s="163"/>
      <c r="K24" s="164"/>
      <c r="L24" s="164"/>
      <c r="M24" s="164"/>
      <c r="N24" s="166"/>
      <c r="O24" s="882"/>
    </row>
    <row r="25" spans="2:15" ht="15" customHeight="1">
      <c r="B25" s="167"/>
      <c r="C25" s="168"/>
      <c r="D25" s="168" t="s">
        <v>230</v>
      </c>
      <c r="E25" s="169"/>
      <c r="F25" s="163"/>
      <c r="G25" s="163"/>
      <c r="H25" s="163"/>
      <c r="I25" s="163"/>
      <c r="J25" s="163"/>
      <c r="K25" s="164"/>
      <c r="L25" s="164"/>
      <c r="M25" s="164"/>
      <c r="N25" s="166"/>
      <c r="O25" s="882"/>
    </row>
    <row r="26" spans="2:15" ht="15" customHeight="1">
      <c r="B26" s="167"/>
      <c r="C26" s="168"/>
      <c r="D26" s="168" t="s">
        <v>231</v>
      </c>
      <c r="E26" s="169"/>
      <c r="F26" s="163"/>
      <c r="G26" s="163"/>
      <c r="H26" s="163"/>
      <c r="I26" s="163"/>
      <c r="J26" s="163"/>
      <c r="K26" s="164"/>
      <c r="L26" s="164"/>
      <c r="M26" s="164"/>
      <c r="N26" s="166"/>
      <c r="O26" s="882"/>
    </row>
    <row r="27" spans="2:15" ht="15" customHeight="1">
      <c r="B27" s="167"/>
      <c r="C27" s="168"/>
      <c r="D27" s="168" t="s">
        <v>232</v>
      </c>
      <c r="E27" s="169"/>
      <c r="F27" s="163"/>
      <c r="G27" s="163"/>
      <c r="H27" s="163"/>
      <c r="I27" s="163"/>
      <c r="J27" s="163"/>
      <c r="K27" s="164"/>
      <c r="L27" s="164"/>
      <c r="M27" s="164"/>
      <c r="N27" s="166"/>
      <c r="O27" s="882"/>
    </row>
    <row r="28" spans="2:15" ht="15" customHeight="1">
      <c r="B28" s="167"/>
      <c r="C28" s="168"/>
      <c r="D28" s="168" t="s">
        <v>233</v>
      </c>
      <c r="E28" s="169"/>
      <c r="F28" s="163"/>
      <c r="G28" s="163"/>
      <c r="H28" s="163"/>
      <c r="I28" s="163"/>
      <c r="J28" s="163"/>
      <c r="K28" s="164"/>
      <c r="L28" s="164"/>
      <c r="M28" s="164"/>
      <c r="N28" s="166"/>
      <c r="O28" s="882"/>
    </row>
    <row r="29" spans="2:15" ht="30" customHeight="1">
      <c r="B29" s="160"/>
      <c r="C29" s="161" t="s">
        <v>234</v>
      </c>
      <c r="D29" s="161"/>
      <c r="E29" s="162"/>
      <c r="F29" s="164"/>
      <c r="G29" s="164"/>
      <c r="H29" s="164"/>
      <c r="I29" s="164"/>
      <c r="J29" s="164"/>
      <c r="K29" s="164"/>
      <c r="L29" s="164"/>
      <c r="M29" s="163"/>
      <c r="N29" s="170">
        <v>10</v>
      </c>
      <c r="O29" s="881">
        <f>M29*N29/100</f>
        <v>0</v>
      </c>
    </row>
    <row r="30" spans="2:15" ht="30" customHeight="1">
      <c r="B30" s="160"/>
      <c r="C30" s="161" t="s">
        <v>235</v>
      </c>
      <c r="D30" s="161"/>
      <c r="E30" s="162"/>
      <c r="F30" s="164"/>
      <c r="G30" s="164"/>
      <c r="H30" s="164"/>
      <c r="I30" s="164"/>
      <c r="J30" s="164"/>
      <c r="K30" s="164"/>
      <c r="L30" s="164"/>
      <c r="M30" s="163"/>
      <c r="N30" s="170">
        <v>40</v>
      </c>
      <c r="O30" s="881">
        <f aca="true" t="shared" si="0" ref="O30:O36">M30*N30/100</f>
        <v>0</v>
      </c>
    </row>
    <row r="31" spans="2:15" ht="30" customHeight="1">
      <c r="B31" s="160"/>
      <c r="C31" s="161" t="s">
        <v>236</v>
      </c>
      <c r="D31" s="161"/>
      <c r="E31" s="162"/>
      <c r="F31" s="164"/>
      <c r="G31" s="164"/>
      <c r="H31" s="164"/>
      <c r="I31" s="164"/>
      <c r="J31" s="164"/>
      <c r="K31" s="164"/>
      <c r="L31" s="164"/>
      <c r="M31" s="163"/>
      <c r="N31" s="170">
        <v>30</v>
      </c>
      <c r="O31" s="881">
        <f t="shared" si="0"/>
        <v>0</v>
      </c>
    </row>
    <row r="32" spans="2:15" ht="30" customHeight="1">
      <c r="B32" s="160"/>
      <c r="C32" s="161" t="s">
        <v>237</v>
      </c>
      <c r="D32" s="161"/>
      <c r="E32" s="162"/>
      <c r="F32" s="164"/>
      <c r="G32" s="164"/>
      <c r="H32" s="164"/>
      <c r="I32" s="164"/>
      <c r="J32" s="164"/>
      <c r="K32" s="164"/>
      <c r="L32" s="164"/>
      <c r="M32" s="163"/>
      <c r="N32" s="170">
        <v>30</v>
      </c>
      <c r="O32" s="881">
        <f t="shared" si="0"/>
        <v>0</v>
      </c>
    </row>
    <row r="33" spans="2:15" ht="30" customHeight="1">
      <c r="B33" s="160"/>
      <c r="C33" s="161" t="s">
        <v>238</v>
      </c>
      <c r="D33" s="161"/>
      <c r="E33" s="162"/>
      <c r="F33" s="164"/>
      <c r="G33" s="164"/>
      <c r="H33" s="164"/>
      <c r="I33" s="164"/>
      <c r="J33" s="164"/>
      <c r="K33" s="164"/>
      <c r="L33" s="164"/>
      <c r="M33" s="163"/>
      <c r="N33" s="170">
        <v>40</v>
      </c>
      <c r="O33" s="881">
        <f t="shared" si="0"/>
        <v>0</v>
      </c>
    </row>
    <row r="34" spans="2:15" ht="30" customHeight="1">
      <c r="B34" s="160"/>
      <c r="C34" s="161" t="s">
        <v>239</v>
      </c>
      <c r="D34" s="161"/>
      <c r="E34" s="162"/>
      <c r="F34" s="164"/>
      <c r="G34" s="164"/>
      <c r="H34" s="164"/>
      <c r="I34" s="164"/>
      <c r="J34" s="164"/>
      <c r="K34" s="164"/>
      <c r="L34" s="164"/>
      <c r="M34" s="163"/>
      <c r="N34" s="170">
        <v>40</v>
      </c>
      <c r="O34" s="881">
        <f t="shared" si="0"/>
        <v>0</v>
      </c>
    </row>
    <row r="35" spans="2:15" ht="30" customHeight="1">
      <c r="B35" s="160"/>
      <c r="C35" s="161" t="s">
        <v>240</v>
      </c>
      <c r="D35" s="161"/>
      <c r="E35" s="162"/>
      <c r="F35" s="164"/>
      <c r="G35" s="164"/>
      <c r="H35" s="164"/>
      <c r="I35" s="164"/>
      <c r="J35" s="164"/>
      <c r="K35" s="164"/>
      <c r="L35" s="164"/>
      <c r="M35" s="163"/>
      <c r="N35" s="170">
        <v>150</v>
      </c>
      <c r="O35" s="881">
        <f t="shared" si="0"/>
        <v>0</v>
      </c>
    </row>
    <row r="36" spans="2:15" ht="30" customHeight="1">
      <c r="B36" s="160"/>
      <c r="C36" s="161" t="s">
        <v>241</v>
      </c>
      <c r="D36" s="161"/>
      <c r="E36" s="162"/>
      <c r="F36" s="164"/>
      <c r="G36" s="164"/>
      <c r="H36" s="164"/>
      <c r="I36" s="164"/>
      <c r="J36" s="164"/>
      <c r="K36" s="164"/>
      <c r="L36" s="164"/>
      <c r="M36" s="165"/>
      <c r="N36" s="170">
        <v>100</v>
      </c>
      <c r="O36" s="881">
        <f t="shared" si="0"/>
        <v>0</v>
      </c>
    </row>
    <row r="37" spans="2:15" ht="30" customHeight="1">
      <c r="B37" s="160" t="s">
        <v>242</v>
      </c>
      <c r="C37" s="161"/>
      <c r="D37" s="161"/>
      <c r="E37" s="162"/>
      <c r="F37" s="163"/>
      <c r="G37" s="163"/>
      <c r="H37" s="163"/>
      <c r="I37" s="163"/>
      <c r="J37" s="163"/>
      <c r="K37" s="164"/>
      <c r="L37" s="164"/>
      <c r="M37" s="165"/>
      <c r="N37" s="166"/>
      <c r="O37" s="881">
        <f>SUM(O46)</f>
        <v>0</v>
      </c>
    </row>
    <row r="38" spans="2:15" ht="30" customHeight="1">
      <c r="B38" s="160"/>
      <c r="C38" s="171" t="s">
        <v>243</v>
      </c>
      <c r="D38" s="161"/>
      <c r="E38" s="162"/>
      <c r="F38" s="163"/>
      <c r="G38" s="163"/>
      <c r="H38" s="163"/>
      <c r="I38" s="163"/>
      <c r="J38" s="163"/>
      <c r="K38" s="164"/>
      <c r="L38" s="164"/>
      <c r="M38" s="164"/>
      <c r="N38" s="166"/>
      <c r="O38" s="882"/>
    </row>
    <row r="39" spans="2:15" ht="30" customHeight="1">
      <c r="B39" s="160"/>
      <c r="C39" s="161" t="s">
        <v>244</v>
      </c>
      <c r="D39" s="161"/>
      <c r="E39" s="162"/>
      <c r="F39" s="163"/>
      <c r="G39" s="163"/>
      <c r="H39" s="163"/>
      <c r="I39" s="163"/>
      <c r="J39" s="163"/>
      <c r="K39" s="164"/>
      <c r="L39" s="164"/>
      <c r="M39" s="164"/>
      <c r="N39" s="166"/>
      <c r="O39" s="882"/>
    </row>
    <row r="40" spans="2:15" ht="30" customHeight="1">
      <c r="B40" s="160"/>
      <c r="C40" s="161" t="s">
        <v>245</v>
      </c>
      <c r="D40" s="161"/>
      <c r="E40" s="162"/>
      <c r="F40" s="163"/>
      <c r="G40" s="163"/>
      <c r="H40" s="163"/>
      <c r="I40" s="163"/>
      <c r="J40" s="163"/>
      <c r="K40" s="164"/>
      <c r="L40" s="164"/>
      <c r="M40" s="164"/>
      <c r="N40" s="166"/>
      <c r="O40" s="882"/>
    </row>
    <row r="41" spans="2:15" ht="30" customHeight="1">
      <c r="B41" s="160"/>
      <c r="C41" s="161" t="s">
        <v>246</v>
      </c>
      <c r="D41" s="161"/>
      <c r="E41" s="162"/>
      <c r="F41" s="164"/>
      <c r="G41" s="164"/>
      <c r="H41" s="164"/>
      <c r="I41" s="164"/>
      <c r="J41" s="164"/>
      <c r="K41" s="164"/>
      <c r="L41" s="164"/>
      <c r="M41" s="163"/>
      <c r="N41" s="170">
        <v>2</v>
      </c>
      <c r="O41" s="881">
        <f aca="true" t="shared" si="1" ref="O41:O57">M41*N41/100</f>
        <v>0</v>
      </c>
    </row>
    <row r="42" spans="2:15" ht="30" customHeight="1">
      <c r="B42" s="160"/>
      <c r="C42" s="161" t="s">
        <v>247</v>
      </c>
      <c r="D42" s="161"/>
      <c r="E42" s="162"/>
      <c r="F42" s="164"/>
      <c r="G42" s="164"/>
      <c r="H42" s="164"/>
      <c r="I42" s="164"/>
      <c r="J42" s="164"/>
      <c r="K42" s="164"/>
      <c r="L42" s="164"/>
      <c r="M42" s="163"/>
      <c r="N42" s="170">
        <v>40</v>
      </c>
      <c r="O42" s="881">
        <f t="shared" si="1"/>
        <v>0</v>
      </c>
    </row>
    <row r="43" spans="2:15" ht="30" customHeight="1">
      <c r="B43" s="160"/>
      <c r="C43" s="161" t="s">
        <v>248</v>
      </c>
      <c r="D43" s="161"/>
      <c r="E43" s="162"/>
      <c r="F43" s="164"/>
      <c r="G43" s="164"/>
      <c r="H43" s="164"/>
      <c r="I43" s="164"/>
      <c r="J43" s="164"/>
      <c r="K43" s="164"/>
      <c r="L43" s="164"/>
      <c r="M43" s="163"/>
      <c r="N43" s="170">
        <v>40</v>
      </c>
      <c r="O43" s="881">
        <f t="shared" si="1"/>
        <v>0</v>
      </c>
    </row>
    <row r="44" spans="2:15" ht="30" customHeight="1">
      <c r="B44" s="160"/>
      <c r="C44" s="161" t="s">
        <v>249</v>
      </c>
      <c r="D44" s="161"/>
      <c r="E44" s="162"/>
      <c r="F44" s="164"/>
      <c r="G44" s="164"/>
      <c r="H44" s="164"/>
      <c r="I44" s="164"/>
      <c r="J44" s="164"/>
      <c r="K44" s="164"/>
      <c r="L44" s="164"/>
      <c r="M44" s="163"/>
      <c r="N44" s="170">
        <v>150</v>
      </c>
      <c r="O44" s="881">
        <f t="shared" si="1"/>
        <v>0</v>
      </c>
    </row>
    <row r="45" spans="2:15" ht="30" customHeight="1">
      <c r="B45" s="160"/>
      <c r="C45" s="161" t="s">
        <v>250</v>
      </c>
      <c r="D45" s="161"/>
      <c r="E45" s="162"/>
      <c r="F45" s="164"/>
      <c r="G45" s="164"/>
      <c r="H45" s="164"/>
      <c r="I45" s="164"/>
      <c r="J45" s="164"/>
      <c r="K45" s="164"/>
      <c r="L45" s="164"/>
      <c r="M45" s="163"/>
      <c r="N45" s="170">
        <v>100</v>
      </c>
      <c r="O45" s="881">
        <f t="shared" si="1"/>
        <v>0</v>
      </c>
    </row>
    <row r="46" spans="2:15" ht="30" customHeight="1">
      <c r="B46" s="160" t="s">
        <v>251</v>
      </c>
      <c r="C46" s="161"/>
      <c r="D46" s="161"/>
      <c r="E46" s="162"/>
      <c r="F46" s="165"/>
      <c r="G46" s="165"/>
      <c r="H46" s="165"/>
      <c r="I46" s="165"/>
      <c r="J46" s="165"/>
      <c r="K46" s="165"/>
      <c r="L46" s="165"/>
      <c r="M46" s="172"/>
      <c r="N46" s="166"/>
      <c r="O46" s="881">
        <f>SUM(O47:O48)+O52+O53+O54</f>
        <v>0</v>
      </c>
    </row>
    <row r="47" spans="2:15" ht="45" customHeight="1">
      <c r="B47" s="160"/>
      <c r="C47" s="1056" t="s">
        <v>252</v>
      </c>
      <c r="D47" s="1056"/>
      <c r="E47" s="1057"/>
      <c r="F47" s="165"/>
      <c r="G47" s="165"/>
      <c r="H47" s="165"/>
      <c r="I47" s="165"/>
      <c r="J47" s="165"/>
      <c r="K47" s="165"/>
      <c r="L47" s="165"/>
      <c r="M47" s="165"/>
      <c r="N47" s="170">
        <v>0</v>
      </c>
      <c r="O47" s="881">
        <f t="shared" si="1"/>
        <v>0</v>
      </c>
    </row>
    <row r="48" spans="2:15" ht="30" customHeight="1">
      <c r="B48" s="160"/>
      <c r="C48" s="161" t="s">
        <v>253</v>
      </c>
      <c r="D48" s="161"/>
      <c r="E48" s="162"/>
      <c r="F48" s="165"/>
      <c r="G48" s="165"/>
      <c r="H48" s="165"/>
      <c r="I48" s="165"/>
      <c r="J48" s="165"/>
      <c r="K48" s="165"/>
      <c r="L48" s="165"/>
      <c r="M48" s="172"/>
      <c r="N48" s="170"/>
      <c r="O48" s="881">
        <f t="shared" si="1"/>
        <v>0</v>
      </c>
    </row>
    <row r="49" spans="2:15" ht="30" customHeight="1">
      <c r="B49" s="167"/>
      <c r="C49" s="168"/>
      <c r="D49" s="168" t="s">
        <v>254</v>
      </c>
      <c r="E49" s="169"/>
      <c r="F49" s="165"/>
      <c r="G49" s="165"/>
      <c r="H49" s="165"/>
      <c r="I49" s="165"/>
      <c r="J49" s="165"/>
      <c r="K49" s="165"/>
      <c r="L49" s="165"/>
      <c r="M49" s="163"/>
      <c r="N49" s="170">
        <v>0.25</v>
      </c>
      <c r="O49" s="881">
        <f t="shared" si="1"/>
        <v>0</v>
      </c>
    </row>
    <row r="50" spans="2:15" ht="30" customHeight="1">
      <c r="B50" s="167"/>
      <c r="C50" s="168"/>
      <c r="D50" s="168" t="s">
        <v>255</v>
      </c>
      <c r="E50" s="169"/>
      <c r="F50" s="165"/>
      <c r="G50" s="165"/>
      <c r="H50" s="165"/>
      <c r="I50" s="165"/>
      <c r="J50" s="165"/>
      <c r="K50" s="165"/>
      <c r="L50" s="165"/>
      <c r="M50" s="163"/>
      <c r="N50" s="170">
        <v>1</v>
      </c>
      <c r="O50" s="881">
        <f t="shared" si="1"/>
        <v>0</v>
      </c>
    </row>
    <row r="51" spans="2:15" ht="30" customHeight="1">
      <c r="B51" s="167"/>
      <c r="C51" s="168"/>
      <c r="D51" s="168" t="s">
        <v>256</v>
      </c>
      <c r="E51" s="169"/>
      <c r="F51" s="165"/>
      <c r="G51" s="165"/>
      <c r="H51" s="165"/>
      <c r="I51" s="165"/>
      <c r="J51" s="165"/>
      <c r="K51" s="165"/>
      <c r="L51" s="165"/>
      <c r="M51" s="163"/>
      <c r="N51" s="170">
        <v>1.6</v>
      </c>
      <c r="O51" s="881">
        <f t="shared" si="1"/>
        <v>0</v>
      </c>
    </row>
    <row r="52" spans="2:15" ht="30" customHeight="1">
      <c r="B52" s="160"/>
      <c r="C52" s="1050" t="s">
        <v>257</v>
      </c>
      <c r="D52" s="1051"/>
      <c r="E52" s="1052"/>
      <c r="F52" s="165"/>
      <c r="G52" s="165"/>
      <c r="H52" s="165"/>
      <c r="I52" s="165"/>
      <c r="J52" s="165"/>
      <c r="K52" s="165"/>
      <c r="L52" s="165"/>
      <c r="M52" s="163"/>
      <c r="N52" s="170">
        <v>8</v>
      </c>
      <c r="O52" s="881">
        <f t="shared" si="1"/>
        <v>0</v>
      </c>
    </row>
    <row r="53" spans="2:15" ht="30" customHeight="1">
      <c r="B53" s="160"/>
      <c r="C53" s="1050" t="s">
        <v>258</v>
      </c>
      <c r="D53" s="1051"/>
      <c r="E53" s="1052"/>
      <c r="F53" s="165"/>
      <c r="G53" s="165"/>
      <c r="H53" s="165"/>
      <c r="I53" s="165"/>
      <c r="J53" s="165"/>
      <c r="K53" s="165"/>
      <c r="L53" s="165"/>
      <c r="M53" s="163"/>
      <c r="N53" s="170">
        <v>12</v>
      </c>
      <c r="O53" s="881">
        <f t="shared" si="1"/>
        <v>0</v>
      </c>
    </row>
    <row r="54" spans="2:15" ht="47.25" customHeight="1">
      <c r="B54" s="160"/>
      <c r="C54" s="1050" t="s">
        <v>259</v>
      </c>
      <c r="D54" s="1051"/>
      <c r="E54" s="1052"/>
      <c r="F54" s="165"/>
      <c r="G54" s="165"/>
      <c r="H54" s="165"/>
      <c r="I54" s="165"/>
      <c r="J54" s="165"/>
      <c r="K54" s="165"/>
      <c r="L54" s="165"/>
      <c r="M54" s="163"/>
      <c r="N54" s="170"/>
      <c r="O54" s="881">
        <f t="shared" si="1"/>
        <v>0</v>
      </c>
    </row>
    <row r="55" spans="2:15" ht="30" customHeight="1">
      <c r="B55" s="160" t="s">
        <v>260</v>
      </c>
      <c r="C55" s="161"/>
      <c r="D55" s="161"/>
      <c r="E55" s="162"/>
      <c r="F55" s="165"/>
      <c r="G55" s="165"/>
      <c r="H55" s="165"/>
      <c r="I55" s="165"/>
      <c r="J55" s="165"/>
      <c r="K55" s="164"/>
      <c r="L55" s="164"/>
      <c r="M55" s="165"/>
      <c r="N55" s="170">
        <v>32</v>
      </c>
      <c r="O55" s="881">
        <f t="shared" si="1"/>
        <v>0</v>
      </c>
    </row>
    <row r="56" spans="2:15" s="179" customFormat="1" ht="30" customHeight="1">
      <c r="B56" s="173" t="s">
        <v>261</v>
      </c>
      <c r="C56" s="174"/>
      <c r="D56" s="174"/>
      <c r="E56" s="175"/>
      <c r="F56" s="176"/>
      <c r="G56" s="176"/>
      <c r="H56" s="176"/>
      <c r="I56" s="176"/>
      <c r="J56" s="176"/>
      <c r="K56" s="177"/>
      <c r="L56" s="177"/>
      <c r="M56" s="176"/>
      <c r="N56" s="178"/>
      <c r="O56" s="881">
        <f t="shared" si="1"/>
        <v>0</v>
      </c>
    </row>
    <row r="57" spans="2:15" s="179" customFormat="1" ht="30" customHeight="1">
      <c r="B57" s="173" t="s">
        <v>262</v>
      </c>
      <c r="C57" s="174"/>
      <c r="D57" s="174"/>
      <c r="E57" s="175"/>
      <c r="F57" s="176"/>
      <c r="G57" s="176"/>
      <c r="H57" s="176"/>
      <c r="I57" s="176"/>
      <c r="J57" s="176"/>
      <c r="K57" s="177"/>
      <c r="L57" s="177"/>
      <c r="M57" s="176"/>
      <c r="N57" s="180"/>
      <c r="O57" s="881">
        <f t="shared" si="1"/>
        <v>0</v>
      </c>
    </row>
    <row r="58" spans="2:15" ht="30" customHeight="1" thickBot="1">
      <c r="B58" s="181" t="s">
        <v>263</v>
      </c>
      <c r="C58" s="182"/>
      <c r="D58" s="182"/>
      <c r="E58" s="183"/>
      <c r="F58" s="184"/>
      <c r="G58" s="184"/>
      <c r="H58" s="184"/>
      <c r="I58" s="184"/>
      <c r="J58" s="184"/>
      <c r="K58" s="184"/>
      <c r="L58" s="184"/>
      <c r="M58" s="184"/>
      <c r="N58" s="185"/>
      <c r="O58" s="883"/>
    </row>
    <row r="59" spans="2:15" ht="23.25" customHeight="1" thickBot="1" thickTop="1">
      <c r="B59" s="1053" t="s">
        <v>264</v>
      </c>
      <c r="C59" s="1054"/>
      <c r="D59" s="1054"/>
      <c r="E59" s="1054"/>
      <c r="F59" s="1054"/>
      <c r="G59" s="1054"/>
      <c r="H59" s="1054"/>
      <c r="I59" s="1054"/>
      <c r="J59" s="1054"/>
      <c r="K59" s="1054"/>
      <c r="L59" s="1054"/>
      <c r="M59" s="1054"/>
      <c r="N59" s="1054"/>
      <c r="O59" s="1055"/>
    </row>
    <row r="60" ht="13.5" thickTop="1"/>
  </sheetData>
  <sheetProtection/>
  <mergeCells count="11">
    <mergeCell ref="C47:E47"/>
    <mergeCell ref="N5:N7"/>
    <mergeCell ref="O5:O7"/>
    <mergeCell ref="F6:G6"/>
    <mergeCell ref="I6:J6"/>
    <mergeCell ref="K6:L6"/>
    <mergeCell ref="F5:M5"/>
    <mergeCell ref="C54:E54"/>
    <mergeCell ref="C52:E52"/>
    <mergeCell ref="C53:E53"/>
    <mergeCell ref="B59:O59"/>
  </mergeCells>
  <printOptions/>
  <pageMargins left="0.77" right="0.32" top="0.43" bottom="0.1968503937007874" header="0.73" footer="0"/>
  <pageSetup fitToHeight="1" fitToWidth="1" horizontalDpi="600" verticalDpi="600" orientation="landscape" paperSize="9" scale="37" r:id="rId1"/>
  <rowBreaks count="1" manualBreakCount="1">
    <brk id="36" max="255" man="1"/>
  </rowBreaks>
  <colBreaks count="1" manualBreakCount="1">
    <brk id="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M20"/>
  <sheetViews>
    <sheetView view="pageBreakPreview" zoomScale="75" zoomScaleSheetLayoutView="75" zoomScalePageLayoutView="0" workbookViewId="0" topLeftCell="A1">
      <selection activeCell="C18" sqref="C18"/>
    </sheetView>
  </sheetViews>
  <sheetFormatPr defaultColWidth="11.421875" defaultRowHeight="15"/>
  <cols>
    <col min="1" max="1" width="4.8515625" style="196" customWidth="1"/>
    <col min="2" max="2" width="5.8515625" style="196" customWidth="1"/>
    <col min="3" max="3" width="6.7109375" style="196" customWidth="1"/>
    <col min="4" max="4" width="38.00390625" style="196" customWidth="1"/>
    <col min="5" max="5" width="55.00390625" style="196" customWidth="1"/>
    <col min="6" max="11" width="22.7109375" style="235" customWidth="1"/>
    <col min="12" max="12" width="22.7109375" style="196" customWidth="1"/>
    <col min="13" max="13" width="22.7109375" style="892" customWidth="1"/>
    <col min="14" max="16384" width="11.421875" style="196" customWidth="1"/>
  </cols>
  <sheetData>
    <row r="2" spans="2:13" s="188" customFormat="1" ht="22.5" customHeight="1">
      <c r="B2" s="187" t="s">
        <v>265</v>
      </c>
      <c r="C2" s="187"/>
      <c r="D2" s="187"/>
      <c r="E2" s="187"/>
      <c r="G2" s="187" t="s">
        <v>266</v>
      </c>
      <c r="I2" s="189"/>
      <c r="J2" s="189"/>
      <c r="K2" s="189"/>
      <c r="M2" s="885"/>
    </row>
    <row r="3" spans="2:13" s="190" customFormat="1" ht="28.5" customHeight="1">
      <c r="B3" s="188" t="s">
        <v>267</v>
      </c>
      <c r="D3" s="191"/>
      <c r="E3" s="192"/>
      <c r="G3" s="193"/>
      <c r="H3" s="193"/>
      <c r="I3" s="193"/>
      <c r="J3" s="193"/>
      <c r="K3" s="193"/>
      <c r="M3" s="886"/>
    </row>
    <row r="4" spans="2:13" ht="50.25" customHeight="1" thickBot="1">
      <c r="B4" s="194"/>
      <c r="C4" s="195"/>
      <c r="E4" s="197"/>
      <c r="F4" s="197"/>
      <c r="G4" s="198"/>
      <c r="H4" s="198"/>
      <c r="I4" s="198"/>
      <c r="J4" s="198"/>
      <c r="K4" s="198"/>
      <c r="L4" s="195"/>
      <c r="M4" s="887"/>
    </row>
    <row r="5" spans="2:13" ht="24" customHeight="1" thickTop="1">
      <c r="B5" s="199"/>
      <c r="C5" s="200"/>
      <c r="D5" s="200"/>
      <c r="E5" s="200"/>
      <c r="F5" s="1079" t="s">
        <v>207</v>
      </c>
      <c r="G5" s="1080"/>
      <c r="H5" s="1080"/>
      <c r="I5" s="1080"/>
      <c r="J5" s="1080"/>
      <c r="K5" s="1081"/>
      <c r="L5" s="1082" t="s">
        <v>167</v>
      </c>
      <c r="M5" s="1074" t="s">
        <v>168</v>
      </c>
    </row>
    <row r="6" spans="2:13" ht="63.75" customHeight="1">
      <c r="B6" s="201"/>
      <c r="C6" s="202"/>
      <c r="D6" s="202"/>
      <c r="E6" s="202"/>
      <c r="F6" s="1077" t="s">
        <v>165</v>
      </c>
      <c r="G6" s="1078"/>
      <c r="H6" s="203" t="s">
        <v>208</v>
      </c>
      <c r="I6" s="1077" t="s">
        <v>166</v>
      </c>
      <c r="J6" s="1078"/>
      <c r="K6" s="204" t="s">
        <v>268</v>
      </c>
      <c r="L6" s="1083"/>
      <c r="M6" s="1075"/>
    </row>
    <row r="7" spans="2:13" ht="15">
      <c r="B7" s="201"/>
      <c r="C7" s="202"/>
      <c r="D7" s="202"/>
      <c r="E7" s="202"/>
      <c r="F7" s="205" t="s">
        <v>169</v>
      </c>
      <c r="G7" s="205" t="s">
        <v>170</v>
      </c>
      <c r="H7" s="206"/>
      <c r="I7" s="205" t="s">
        <v>169</v>
      </c>
      <c r="J7" s="205" t="s">
        <v>170</v>
      </c>
      <c r="K7" s="207"/>
      <c r="L7" s="1084"/>
      <c r="M7" s="1076"/>
    </row>
    <row r="8" spans="2:13" ht="15">
      <c r="B8" s="208"/>
      <c r="C8" s="209"/>
      <c r="D8" s="209"/>
      <c r="E8" s="210"/>
      <c r="F8" s="211" t="s">
        <v>172</v>
      </c>
      <c r="G8" s="211" t="s">
        <v>173</v>
      </c>
      <c r="H8" s="212" t="s">
        <v>174</v>
      </c>
      <c r="I8" s="213" t="s">
        <v>175</v>
      </c>
      <c r="J8" s="213" t="s">
        <v>176</v>
      </c>
      <c r="K8" s="213" t="s">
        <v>177</v>
      </c>
      <c r="L8" s="214"/>
      <c r="M8" s="888" t="s">
        <v>178</v>
      </c>
    </row>
    <row r="9" spans="2:13" ht="30" customHeight="1">
      <c r="B9" s="215" t="s">
        <v>269</v>
      </c>
      <c r="C9" s="216"/>
      <c r="D9" s="216"/>
      <c r="E9" s="217"/>
      <c r="F9" s="218"/>
      <c r="G9" s="218"/>
      <c r="H9" s="218"/>
      <c r="I9" s="218"/>
      <c r="J9" s="218"/>
      <c r="K9" s="219"/>
      <c r="L9" s="220"/>
      <c r="M9" s="889">
        <f>M10+M13+M16+M17+M18+M19</f>
        <v>0</v>
      </c>
    </row>
    <row r="10" spans="2:13" ht="30" customHeight="1">
      <c r="B10" s="221" t="s">
        <v>270</v>
      </c>
      <c r="C10" s="216"/>
      <c r="D10" s="216"/>
      <c r="E10" s="217"/>
      <c r="F10" s="222"/>
      <c r="G10" s="222"/>
      <c r="H10" s="222"/>
      <c r="I10" s="222"/>
      <c r="J10" s="222"/>
      <c r="K10" s="223"/>
      <c r="L10" s="224">
        <v>8</v>
      </c>
      <c r="M10" s="890">
        <f>K10*L10/100</f>
        <v>0</v>
      </c>
    </row>
    <row r="11" spans="2:13" ht="30" customHeight="1">
      <c r="B11" s="225"/>
      <c r="C11" s="226" t="s">
        <v>271</v>
      </c>
      <c r="D11" s="226"/>
      <c r="E11" s="227"/>
      <c r="F11" s="218"/>
      <c r="G11" s="218"/>
      <c r="H11" s="218"/>
      <c r="I11" s="218"/>
      <c r="J11" s="218"/>
      <c r="K11" s="228"/>
      <c r="L11" s="224"/>
      <c r="M11" s="891"/>
    </row>
    <row r="12" spans="2:13" ht="30" customHeight="1">
      <c r="B12" s="225"/>
      <c r="C12" s="226" t="s">
        <v>272</v>
      </c>
      <c r="D12" s="226"/>
      <c r="E12" s="227"/>
      <c r="F12" s="222"/>
      <c r="G12" s="222"/>
      <c r="H12" s="222"/>
      <c r="I12" s="222"/>
      <c r="J12" s="222"/>
      <c r="K12" s="228"/>
      <c r="L12" s="224"/>
      <c r="M12" s="891"/>
    </row>
    <row r="13" spans="2:13" ht="30" customHeight="1">
      <c r="B13" s="221" t="s">
        <v>273</v>
      </c>
      <c r="C13" s="216"/>
      <c r="D13" s="216"/>
      <c r="E13" s="217"/>
      <c r="F13" s="222"/>
      <c r="G13" s="222"/>
      <c r="H13" s="222"/>
      <c r="I13" s="222"/>
      <c r="J13" s="222"/>
      <c r="K13" s="222"/>
      <c r="L13" s="229"/>
      <c r="M13" s="890">
        <f>SUM(M14:M15)</f>
        <v>0</v>
      </c>
    </row>
    <row r="14" spans="2:13" ht="30" customHeight="1">
      <c r="B14" s="225"/>
      <c r="C14" s="226" t="s">
        <v>274</v>
      </c>
      <c r="D14" s="226"/>
      <c r="E14" s="227"/>
      <c r="F14" s="222"/>
      <c r="G14" s="222"/>
      <c r="H14" s="222"/>
      <c r="I14" s="222"/>
      <c r="J14" s="222"/>
      <c r="K14" s="218"/>
      <c r="L14" s="224">
        <v>2</v>
      </c>
      <c r="M14" s="890">
        <f aca="true" t="shared" si="0" ref="M14:M19">K14*L14/100</f>
        <v>0</v>
      </c>
    </row>
    <row r="15" spans="2:13" ht="30" customHeight="1">
      <c r="B15" s="225"/>
      <c r="C15" s="226" t="s">
        <v>275</v>
      </c>
      <c r="D15" s="226"/>
      <c r="E15" s="227"/>
      <c r="F15" s="222"/>
      <c r="G15" s="222"/>
      <c r="H15" s="222"/>
      <c r="I15" s="222"/>
      <c r="J15" s="222"/>
      <c r="K15" s="218"/>
      <c r="L15" s="224">
        <v>4</v>
      </c>
      <c r="M15" s="890">
        <f t="shared" si="0"/>
        <v>0</v>
      </c>
    </row>
    <row r="16" spans="2:13" ht="30" customHeight="1">
      <c r="B16" s="221" t="s">
        <v>276</v>
      </c>
      <c r="C16" s="216"/>
      <c r="D16" s="216"/>
      <c r="E16" s="217"/>
      <c r="F16" s="222"/>
      <c r="G16" s="222"/>
      <c r="H16" s="222"/>
      <c r="I16" s="222"/>
      <c r="J16" s="222"/>
      <c r="K16" s="222"/>
      <c r="L16" s="224">
        <v>32</v>
      </c>
      <c r="M16" s="890">
        <f t="shared" si="0"/>
        <v>0</v>
      </c>
    </row>
    <row r="17" spans="2:13" ht="30" customHeight="1">
      <c r="B17" s="221" t="s">
        <v>277</v>
      </c>
      <c r="C17" s="216"/>
      <c r="D17" s="216"/>
      <c r="E17" s="217"/>
      <c r="F17" s="222"/>
      <c r="G17" s="222"/>
      <c r="H17" s="222"/>
      <c r="I17" s="222"/>
      <c r="J17" s="222"/>
      <c r="K17" s="222"/>
      <c r="L17" s="229"/>
      <c r="M17" s="890">
        <f t="shared" si="0"/>
        <v>0</v>
      </c>
    </row>
    <row r="18" spans="2:13" ht="30" customHeight="1">
      <c r="B18" s="221" t="s">
        <v>278</v>
      </c>
      <c r="C18" s="216"/>
      <c r="D18" s="216"/>
      <c r="E18" s="217"/>
      <c r="F18" s="222"/>
      <c r="G18" s="222"/>
      <c r="H18" s="222"/>
      <c r="I18" s="222"/>
      <c r="J18" s="222"/>
      <c r="K18" s="222"/>
      <c r="L18" s="229"/>
      <c r="M18" s="890">
        <f t="shared" si="0"/>
        <v>0</v>
      </c>
    </row>
    <row r="19" spans="2:13" ht="30" customHeight="1" thickBot="1">
      <c r="B19" s="230" t="s">
        <v>279</v>
      </c>
      <c r="C19" s="231"/>
      <c r="D19" s="231"/>
      <c r="E19" s="232"/>
      <c r="F19" s="233"/>
      <c r="G19" s="233"/>
      <c r="H19" s="233"/>
      <c r="I19" s="233"/>
      <c r="J19" s="233"/>
      <c r="K19" s="233"/>
      <c r="L19" s="234"/>
      <c r="M19" s="890">
        <f t="shared" si="0"/>
        <v>0</v>
      </c>
    </row>
    <row r="20" spans="2:13" ht="30" customHeight="1" thickBot="1" thickTop="1">
      <c r="B20" s="1071" t="s">
        <v>280</v>
      </c>
      <c r="C20" s="1072"/>
      <c r="D20" s="1072"/>
      <c r="E20" s="1072"/>
      <c r="F20" s="1072"/>
      <c r="G20" s="1072"/>
      <c r="H20" s="1072"/>
      <c r="I20" s="1072"/>
      <c r="J20" s="1072"/>
      <c r="K20" s="1072"/>
      <c r="L20" s="1072"/>
      <c r="M20" s="1073"/>
    </row>
    <row r="21" ht="13.5" thickTop="1"/>
  </sheetData>
  <sheetProtection/>
  <mergeCells count="6">
    <mergeCell ref="B20:M20"/>
    <mergeCell ref="M5:M7"/>
    <mergeCell ref="F6:G6"/>
    <mergeCell ref="F5:K5"/>
    <mergeCell ref="L5:L7"/>
    <mergeCell ref="I6:J6"/>
  </mergeCells>
  <printOptions/>
  <pageMargins left="0.1968503937007874" right="0.1968503937007874" top="1.1" bottom="0.1968503937007874" header="0.4" footer="0"/>
  <pageSetup fitToHeight="1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P32"/>
  <sheetViews>
    <sheetView view="pageBreakPreview" zoomScale="75" zoomScaleSheetLayoutView="75" zoomScalePageLayoutView="0" workbookViewId="0" topLeftCell="A1">
      <selection activeCell="F14" sqref="F14"/>
    </sheetView>
  </sheetViews>
  <sheetFormatPr defaultColWidth="11.421875" defaultRowHeight="15"/>
  <cols>
    <col min="1" max="2" width="8.57421875" style="71" customWidth="1"/>
    <col min="3" max="3" width="7.7109375" style="71" customWidth="1"/>
    <col min="4" max="4" width="38.00390625" style="71" customWidth="1"/>
    <col min="5" max="5" width="8.421875" style="71" customWidth="1"/>
    <col min="6" max="8" width="22.7109375" style="73" customWidth="1"/>
    <col min="9" max="12" width="22.7109375" style="71" customWidth="1"/>
    <col min="13" max="15" width="12.140625" style="71" customWidth="1"/>
    <col min="16" max="16" width="22.7109375" style="894" customWidth="1"/>
    <col min="17" max="16384" width="11.421875" style="71" customWidth="1"/>
  </cols>
  <sheetData>
    <row r="2" spans="2:16" s="69" customFormat="1" ht="33" customHeight="1">
      <c r="B2" s="67" t="s">
        <v>163</v>
      </c>
      <c r="C2" s="67"/>
      <c r="D2" s="67"/>
      <c r="E2" s="67"/>
      <c r="F2" s="67" t="s">
        <v>164</v>
      </c>
      <c r="G2" s="68"/>
      <c r="H2" s="68"/>
      <c r="P2" s="893"/>
    </row>
    <row r="3" spans="2:4" ht="31.5" customHeight="1">
      <c r="B3" s="70"/>
      <c r="D3" s="72"/>
    </row>
    <row r="4" spans="2:6" ht="16.5" thickBot="1">
      <c r="B4" s="74"/>
      <c r="D4" s="75"/>
      <c r="E4" s="75"/>
      <c r="F4" s="75"/>
    </row>
    <row r="5" spans="2:16" ht="24" customHeight="1" thickTop="1">
      <c r="B5" s="76"/>
      <c r="C5" s="77"/>
      <c r="D5" s="77"/>
      <c r="E5" s="77"/>
      <c r="F5" s="1094" t="s">
        <v>165</v>
      </c>
      <c r="G5" s="1111"/>
      <c r="H5" s="1100" t="s">
        <v>166</v>
      </c>
      <c r="I5" s="1101"/>
      <c r="J5" s="1094" t="s">
        <v>203</v>
      </c>
      <c r="K5" s="1095"/>
      <c r="L5" s="1095"/>
      <c r="M5" s="1085" t="s">
        <v>167</v>
      </c>
      <c r="N5" s="1086"/>
      <c r="O5" s="1086"/>
      <c r="P5" s="1091" t="s">
        <v>168</v>
      </c>
    </row>
    <row r="6" spans="2:16" ht="24.75" customHeight="1">
      <c r="B6" s="78"/>
      <c r="C6" s="79"/>
      <c r="D6" s="79"/>
      <c r="E6" s="79"/>
      <c r="F6" s="1112"/>
      <c r="G6" s="1113"/>
      <c r="H6" s="1102"/>
      <c r="I6" s="1103"/>
      <c r="J6" s="1096"/>
      <c r="K6" s="1097"/>
      <c r="L6" s="1097"/>
      <c r="M6" s="1087"/>
      <c r="N6" s="1088"/>
      <c r="O6" s="1088"/>
      <c r="P6" s="1092"/>
    </row>
    <row r="7" spans="2:16" ht="37.5" customHeight="1">
      <c r="B7" s="78"/>
      <c r="C7" s="79"/>
      <c r="D7" s="79"/>
      <c r="E7" s="79"/>
      <c r="F7" s="1114"/>
      <c r="G7" s="1115"/>
      <c r="H7" s="1104"/>
      <c r="I7" s="1105"/>
      <c r="J7" s="1098"/>
      <c r="K7" s="1099"/>
      <c r="L7" s="1099"/>
      <c r="M7" s="1089"/>
      <c r="N7" s="1090"/>
      <c r="O7" s="1090"/>
      <c r="P7" s="1092"/>
    </row>
    <row r="8" spans="2:16" ht="37.5" customHeight="1">
      <c r="B8" s="78"/>
      <c r="C8" s="79"/>
      <c r="D8" s="79"/>
      <c r="E8" s="79"/>
      <c r="F8" s="82" t="s">
        <v>169</v>
      </c>
      <c r="G8" s="83" t="s">
        <v>170</v>
      </c>
      <c r="H8" s="81" t="s">
        <v>169</v>
      </c>
      <c r="I8" s="84" t="s">
        <v>170</v>
      </c>
      <c r="J8" s="84" t="s">
        <v>169</v>
      </c>
      <c r="K8" s="84" t="s">
        <v>170</v>
      </c>
      <c r="L8" s="85" t="s">
        <v>171</v>
      </c>
      <c r="M8" s="86" t="s">
        <v>169</v>
      </c>
      <c r="N8" s="86" t="s">
        <v>170</v>
      </c>
      <c r="O8" s="87" t="s">
        <v>171</v>
      </c>
      <c r="P8" s="1093"/>
    </row>
    <row r="9" spans="2:16" ht="15">
      <c r="B9" s="78"/>
      <c r="C9" s="79"/>
      <c r="D9" s="79"/>
      <c r="E9" s="79"/>
      <c r="F9" s="88" t="s">
        <v>172</v>
      </c>
      <c r="G9" s="89" t="s">
        <v>173</v>
      </c>
      <c r="H9" s="90" t="s">
        <v>174</v>
      </c>
      <c r="I9" s="90" t="s">
        <v>175</v>
      </c>
      <c r="J9" s="90" t="s">
        <v>176</v>
      </c>
      <c r="K9" s="90" t="s">
        <v>177</v>
      </c>
      <c r="L9" s="90" t="s">
        <v>178</v>
      </c>
      <c r="M9" s="91"/>
      <c r="N9" s="91"/>
      <c r="O9" s="91"/>
      <c r="P9" s="895" t="s">
        <v>179</v>
      </c>
    </row>
    <row r="10" spans="2:16" ht="30" customHeight="1">
      <c r="B10" s="92" t="s">
        <v>180</v>
      </c>
      <c r="C10" s="93"/>
      <c r="D10" s="93"/>
      <c r="E10" s="94"/>
      <c r="F10" s="95"/>
      <c r="G10" s="96"/>
      <c r="H10" s="96"/>
      <c r="I10" s="96"/>
      <c r="J10" s="97"/>
      <c r="K10" s="97"/>
      <c r="L10" s="97"/>
      <c r="M10" s="98"/>
      <c r="N10" s="98"/>
      <c r="O10" s="98"/>
      <c r="P10" s="896">
        <f>SUM(P11:P16)</f>
        <v>0</v>
      </c>
    </row>
    <row r="11" spans="2:16" ht="30" customHeight="1">
      <c r="B11" s="1106" t="s">
        <v>181</v>
      </c>
      <c r="C11" s="1107"/>
      <c r="D11" s="1107"/>
      <c r="E11" s="1108"/>
      <c r="F11" s="99"/>
      <c r="G11" s="100"/>
      <c r="H11" s="100"/>
      <c r="I11" s="100"/>
      <c r="J11" s="101"/>
      <c r="K11" s="101"/>
      <c r="L11" s="102"/>
      <c r="M11" s="103"/>
      <c r="N11" s="103"/>
      <c r="O11" s="104">
        <v>1.6</v>
      </c>
      <c r="P11" s="897">
        <f aca="true" t="shared" si="0" ref="P11:P16">(J11*M11+K11*N11+L11*O11)/100</f>
        <v>0</v>
      </c>
    </row>
    <row r="12" spans="2:16" ht="30" customHeight="1">
      <c r="B12" s="1106" t="s">
        <v>182</v>
      </c>
      <c r="C12" s="1109"/>
      <c r="D12" s="1109"/>
      <c r="E12" s="1110"/>
      <c r="F12" s="105">
        <v>0</v>
      </c>
      <c r="G12" s="105">
        <v>0</v>
      </c>
      <c r="H12" s="105">
        <v>0</v>
      </c>
      <c r="I12" s="106">
        <v>0</v>
      </c>
      <c r="J12" s="107"/>
      <c r="K12" s="107"/>
      <c r="L12" s="108">
        <v>0</v>
      </c>
      <c r="M12" s="109"/>
      <c r="N12" s="109"/>
      <c r="O12" s="109"/>
      <c r="P12" s="897">
        <f t="shared" si="0"/>
        <v>0</v>
      </c>
    </row>
    <row r="13" spans="2:16" ht="30" customHeight="1">
      <c r="B13" s="110" t="s">
        <v>183</v>
      </c>
      <c r="C13" s="111"/>
      <c r="D13" s="111"/>
      <c r="E13" s="112"/>
      <c r="F13" s="105"/>
      <c r="G13" s="105"/>
      <c r="H13" s="105"/>
      <c r="I13" s="106"/>
      <c r="J13" s="107"/>
      <c r="K13" s="107"/>
      <c r="L13" s="108"/>
      <c r="M13" s="104"/>
      <c r="N13" s="104"/>
      <c r="O13" s="104">
        <v>4</v>
      </c>
      <c r="P13" s="897">
        <f t="shared" si="0"/>
        <v>0</v>
      </c>
    </row>
    <row r="14" spans="2:16" ht="30" customHeight="1">
      <c r="B14" s="1106" t="s">
        <v>184</v>
      </c>
      <c r="C14" s="1109"/>
      <c r="D14" s="1109"/>
      <c r="E14" s="1110"/>
      <c r="F14" s="120">
        <v>1114.6252208</v>
      </c>
      <c r="G14" s="105">
        <f>G31</f>
        <v>0</v>
      </c>
      <c r="H14" s="120">
        <f>F14</f>
        <v>1114.6252208</v>
      </c>
      <c r="I14" s="120">
        <f>I31</f>
        <v>0</v>
      </c>
      <c r="J14" s="80"/>
      <c r="K14" s="80"/>
      <c r="L14" s="113"/>
      <c r="M14" s="104">
        <v>8</v>
      </c>
      <c r="N14" s="104">
        <v>8</v>
      </c>
      <c r="O14" s="114"/>
      <c r="P14" s="897">
        <v>0</v>
      </c>
    </row>
    <row r="15" spans="2:16" ht="30" customHeight="1">
      <c r="B15" s="110" t="s">
        <v>185</v>
      </c>
      <c r="C15" s="111"/>
      <c r="D15" s="111"/>
      <c r="E15" s="112"/>
      <c r="F15" s="105"/>
      <c r="G15" s="105"/>
      <c r="H15" s="105"/>
      <c r="I15" s="105"/>
      <c r="J15" s="80"/>
      <c r="K15" s="80"/>
      <c r="L15" s="113"/>
      <c r="M15" s="104">
        <v>8</v>
      </c>
      <c r="N15" s="104">
        <v>8</v>
      </c>
      <c r="O15" s="114"/>
      <c r="P15" s="897">
        <f t="shared" si="0"/>
        <v>0</v>
      </c>
    </row>
    <row r="16" spans="2:16" ht="30" customHeight="1">
      <c r="B16" s="110" t="s">
        <v>186</v>
      </c>
      <c r="C16" s="111"/>
      <c r="D16" s="111"/>
      <c r="E16" s="112"/>
      <c r="F16" s="115"/>
      <c r="G16" s="115"/>
      <c r="H16" s="115"/>
      <c r="I16" s="115"/>
      <c r="J16" s="80"/>
      <c r="K16" s="80"/>
      <c r="L16" s="113"/>
      <c r="M16" s="114"/>
      <c r="N16" s="114"/>
      <c r="O16" s="114"/>
      <c r="P16" s="897">
        <f t="shared" si="0"/>
        <v>0</v>
      </c>
    </row>
    <row r="17" spans="2:16" ht="30" customHeight="1">
      <c r="B17" s="116" t="s">
        <v>187</v>
      </c>
      <c r="C17" s="117"/>
      <c r="D17" s="117"/>
      <c r="E17" s="118"/>
      <c r="F17" s="115"/>
      <c r="G17" s="115"/>
      <c r="H17" s="115"/>
      <c r="I17" s="115"/>
      <c r="J17" s="113"/>
      <c r="K17" s="113"/>
      <c r="L17" s="113"/>
      <c r="M17" s="114"/>
      <c r="N17" s="114"/>
      <c r="O17" s="114"/>
      <c r="P17" s="898"/>
    </row>
    <row r="18" spans="2:16" ht="30" customHeight="1">
      <c r="B18" s="119"/>
      <c r="C18" s="117" t="s">
        <v>188</v>
      </c>
      <c r="D18" s="117"/>
      <c r="E18" s="118"/>
      <c r="F18" s="105"/>
      <c r="G18" s="105"/>
      <c r="H18" s="105"/>
      <c r="I18" s="106"/>
      <c r="J18" s="107"/>
      <c r="K18" s="107"/>
      <c r="L18" s="107"/>
      <c r="M18" s="109"/>
      <c r="N18" s="109"/>
      <c r="O18" s="109"/>
      <c r="P18" s="898"/>
    </row>
    <row r="19" spans="2:16" ht="30" customHeight="1">
      <c r="B19" s="119"/>
      <c r="C19" s="117"/>
      <c r="D19" s="117" t="s">
        <v>189</v>
      </c>
      <c r="E19" s="118"/>
      <c r="F19" s="105"/>
      <c r="G19" s="105"/>
      <c r="H19" s="105"/>
      <c r="I19" s="106"/>
      <c r="J19" s="107"/>
      <c r="K19" s="107"/>
      <c r="L19" s="107"/>
      <c r="M19" s="109"/>
      <c r="N19" s="109"/>
      <c r="O19" s="109"/>
      <c r="P19" s="898"/>
    </row>
    <row r="20" spans="2:16" ht="30" customHeight="1">
      <c r="B20" s="119"/>
      <c r="C20" s="117"/>
      <c r="D20" s="117" t="s">
        <v>190</v>
      </c>
      <c r="E20" s="118"/>
      <c r="F20" s="105"/>
      <c r="G20" s="105"/>
      <c r="H20" s="105"/>
      <c r="I20" s="106"/>
      <c r="J20" s="107"/>
      <c r="K20" s="107"/>
      <c r="L20" s="107"/>
      <c r="M20" s="109"/>
      <c r="N20" s="109"/>
      <c r="O20" s="109"/>
      <c r="P20" s="898"/>
    </row>
    <row r="21" spans="2:16" ht="30" customHeight="1">
      <c r="B21" s="119"/>
      <c r="C21" s="117"/>
      <c r="D21" s="117" t="s">
        <v>191</v>
      </c>
      <c r="E21" s="118"/>
      <c r="F21" s="105"/>
      <c r="G21" s="105"/>
      <c r="H21" s="105"/>
      <c r="I21" s="105"/>
      <c r="J21" s="113"/>
      <c r="K21" s="113"/>
      <c r="L21" s="113"/>
      <c r="M21" s="114"/>
      <c r="N21" s="114"/>
      <c r="O21" s="114"/>
      <c r="P21" s="898"/>
    </row>
    <row r="22" spans="2:16" ht="30" customHeight="1">
      <c r="B22" s="119"/>
      <c r="C22" s="117"/>
      <c r="D22" s="117" t="s">
        <v>192</v>
      </c>
      <c r="E22" s="118"/>
      <c r="F22" s="105"/>
      <c r="G22" s="105"/>
      <c r="H22" s="105"/>
      <c r="I22" s="105"/>
      <c r="J22" s="113"/>
      <c r="K22" s="113"/>
      <c r="L22" s="113"/>
      <c r="M22" s="114"/>
      <c r="N22" s="114"/>
      <c r="O22" s="114"/>
      <c r="P22" s="898"/>
    </row>
    <row r="23" spans="2:16" ht="30" customHeight="1">
      <c r="B23" s="119"/>
      <c r="C23" s="117" t="s">
        <v>193</v>
      </c>
      <c r="D23" s="117"/>
      <c r="E23" s="118"/>
      <c r="F23" s="105"/>
      <c r="G23" s="105"/>
      <c r="H23" s="105"/>
      <c r="I23" s="105"/>
      <c r="J23" s="113"/>
      <c r="K23" s="113"/>
      <c r="L23" s="113"/>
      <c r="M23" s="114"/>
      <c r="N23" s="114"/>
      <c r="O23" s="114"/>
      <c r="P23" s="898"/>
    </row>
    <row r="24" spans="2:16" ht="30" customHeight="1">
      <c r="B24" s="119"/>
      <c r="C24" s="117" t="s">
        <v>194</v>
      </c>
      <c r="D24" s="117"/>
      <c r="E24" s="118"/>
      <c r="F24" s="105"/>
      <c r="G24" s="105"/>
      <c r="H24" s="105"/>
      <c r="I24" s="105"/>
      <c r="J24" s="113"/>
      <c r="K24" s="113"/>
      <c r="L24" s="113"/>
      <c r="M24" s="114"/>
      <c r="N24" s="114"/>
      <c r="O24" s="114"/>
      <c r="P24" s="898"/>
    </row>
    <row r="25" spans="2:16" ht="30" customHeight="1">
      <c r="B25" s="119"/>
      <c r="C25" s="117" t="s">
        <v>195</v>
      </c>
      <c r="D25" s="117"/>
      <c r="E25" s="118"/>
      <c r="F25" s="105"/>
      <c r="G25" s="105"/>
      <c r="H25" s="105"/>
      <c r="I25" s="105"/>
      <c r="J25" s="113"/>
      <c r="K25" s="113"/>
      <c r="L25" s="113"/>
      <c r="M25" s="114"/>
      <c r="N25" s="114"/>
      <c r="O25" s="114"/>
      <c r="P25" s="898"/>
    </row>
    <row r="26" spans="2:16" ht="30" customHeight="1">
      <c r="B26" s="119"/>
      <c r="C26" s="117" t="s">
        <v>196</v>
      </c>
      <c r="D26" s="117"/>
      <c r="E26" s="118"/>
      <c r="F26" s="105"/>
      <c r="G26" s="105"/>
      <c r="H26" s="105"/>
      <c r="I26" s="106"/>
      <c r="J26" s="107"/>
      <c r="K26" s="107"/>
      <c r="L26" s="107"/>
      <c r="M26" s="109"/>
      <c r="N26" s="109"/>
      <c r="O26" s="109"/>
      <c r="P26" s="898"/>
    </row>
    <row r="27" spans="2:16" ht="30" customHeight="1">
      <c r="B27" s="119"/>
      <c r="C27" s="117" t="s">
        <v>197</v>
      </c>
      <c r="D27" s="117"/>
      <c r="E27" s="118"/>
      <c r="F27" s="105"/>
      <c r="G27" s="105"/>
      <c r="H27" s="105"/>
      <c r="I27" s="120"/>
      <c r="J27" s="121"/>
      <c r="K27" s="121"/>
      <c r="L27" s="121"/>
      <c r="M27" s="104"/>
      <c r="N27" s="104"/>
      <c r="O27" s="104"/>
      <c r="P27" s="898"/>
    </row>
    <row r="28" spans="2:16" ht="30" customHeight="1">
      <c r="B28" s="119"/>
      <c r="C28" s="117" t="s">
        <v>198</v>
      </c>
      <c r="D28" s="117"/>
      <c r="E28" s="118"/>
      <c r="F28" s="105"/>
      <c r="G28" s="105"/>
      <c r="H28" s="105"/>
      <c r="I28" s="120"/>
      <c r="J28" s="121"/>
      <c r="K28" s="121"/>
      <c r="L28" s="121"/>
      <c r="M28" s="104"/>
      <c r="N28" s="104"/>
      <c r="O28" s="104"/>
      <c r="P28" s="898"/>
    </row>
    <row r="29" spans="2:16" ht="30" customHeight="1">
      <c r="B29" s="119"/>
      <c r="C29" s="117" t="s">
        <v>199</v>
      </c>
      <c r="D29" s="117"/>
      <c r="E29" s="118"/>
      <c r="F29" s="105"/>
      <c r="G29" s="105"/>
      <c r="H29" s="105"/>
      <c r="I29" s="120"/>
      <c r="J29" s="121"/>
      <c r="K29" s="121"/>
      <c r="L29" s="121"/>
      <c r="M29" s="104"/>
      <c r="N29" s="104"/>
      <c r="O29" s="104"/>
      <c r="P29" s="898"/>
    </row>
    <row r="30" spans="2:16" ht="30" customHeight="1">
      <c r="B30" s="119"/>
      <c r="C30" s="117" t="s">
        <v>200</v>
      </c>
      <c r="D30" s="117"/>
      <c r="E30" s="118"/>
      <c r="F30" s="105"/>
      <c r="G30" s="105"/>
      <c r="H30" s="105"/>
      <c r="I30" s="120"/>
      <c r="J30" s="121"/>
      <c r="K30" s="121"/>
      <c r="L30" s="121"/>
      <c r="M30" s="104"/>
      <c r="N30" s="104"/>
      <c r="O30" s="104"/>
      <c r="P30" s="898"/>
    </row>
    <row r="31" spans="2:16" ht="30" customHeight="1">
      <c r="B31" s="119"/>
      <c r="C31" s="117" t="s">
        <v>201</v>
      </c>
      <c r="D31" s="117"/>
      <c r="E31" s="118"/>
      <c r="F31" s="120">
        <v>0</v>
      </c>
      <c r="G31" s="120">
        <v>0</v>
      </c>
      <c r="H31" s="120">
        <f>IF($G31&gt;$F31,0,$F31-$G31)</f>
        <v>0</v>
      </c>
      <c r="I31" s="120">
        <f>IF($G31&lt;$F31,0,$G31-$F31)</f>
        <v>0</v>
      </c>
      <c r="J31" s="121"/>
      <c r="K31" s="121"/>
      <c r="L31" s="121"/>
      <c r="M31" s="104"/>
      <c r="N31" s="104"/>
      <c r="O31" s="104"/>
      <c r="P31" s="898"/>
    </row>
    <row r="32" spans="2:16" ht="30" customHeight="1" thickBot="1">
      <c r="B32" s="122"/>
      <c r="C32" s="123" t="s">
        <v>202</v>
      </c>
      <c r="D32" s="123"/>
      <c r="E32" s="124"/>
      <c r="F32" s="125"/>
      <c r="G32" s="125"/>
      <c r="H32" s="125"/>
      <c r="J32" s="126"/>
      <c r="K32" s="126"/>
      <c r="L32" s="126"/>
      <c r="M32" s="127"/>
      <c r="N32" s="127"/>
      <c r="O32" s="127"/>
      <c r="P32" s="899"/>
    </row>
    <row r="33" ht="15.75" thickTop="1"/>
  </sheetData>
  <sheetProtection/>
  <mergeCells count="8">
    <mergeCell ref="B11:E11"/>
    <mergeCell ref="B14:E14"/>
    <mergeCell ref="F5:G7"/>
    <mergeCell ref="B12:E12"/>
    <mergeCell ref="M5:O7"/>
    <mergeCell ref="P5:P8"/>
    <mergeCell ref="J5:L7"/>
    <mergeCell ref="H5:I7"/>
  </mergeCells>
  <printOptions/>
  <pageMargins left="0.1968503937007874" right="0.1968503937007874" top="0.71" bottom="0.1968503937007874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borisova_a</dc:creator>
  <cp:keywords/>
  <dc:description/>
  <cp:lastModifiedBy>user2</cp:lastModifiedBy>
  <cp:lastPrinted>2010-03-12T16:16:51Z</cp:lastPrinted>
  <dcterms:created xsi:type="dcterms:W3CDTF">2007-01-12T09:35:43Z</dcterms:created>
  <dcterms:modified xsi:type="dcterms:W3CDTF">2010-03-29T15:15:17Z</dcterms:modified>
  <cp:category/>
  <cp:version/>
  <cp:contentType/>
  <cp:contentStatus/>
</cp:coreProperties>
</file>